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 Vostrčilová" reservationPassword="0"/>
  <workbookPr/>
  <bookViews>
    <workbookView xWindow="240" yWindow="120" windowWidth="14940" windowHeight="9225" activeTab="0"/>
  </bookViews>
  <sheets>
    <sheet name="Rekapitulace" sheetId="1" r:id="rId1"/>
    <sheet name="SO 001.V" sheetId="2" r:id="rId2"/>
    <sheet name="SO 101.11.H_SO 101-11.H" sheetId="3" r:id="rId3"/>
    <sheet name="SO 101.H_SO 101-0.H" sheetId="4" r:id="rId4"/>
    <sheet name="SO 101.H_SO 101-1.H_SO 101-1.H" sheetId="5" r:id="rId5"/>
    <sheet name="SO 101.H_SO 101-8.H" sheetId="6" r:id="rId6"/>
    <sheet name="SO 101.H_SO 101-9" sheetId="7" r:id="rId7"/>
    <sheet name="SO 101.V_SO 101-0.V" sheetId="8" r:id="rId8"/>
    <sheet name="SO 101.V_SO 101-1.V_SO 101-1.V" sheetId="9" r:id="rId9"/>
    <sheet name="SO 102.11.H_SO 102-11.H" sheetId="10" r:id="rId10"/>
    <sheet name="SO 102.H_SO 102-0.H" sheetId="11" r:id="rId11"/>
    <sheet name="SO 102.H_SO 102-1.H_SO 102-1.H" sheetId="12" r:id="rId12"/>
    <sheet name="SO 102.H_SO 102-8.H" sheetId="13" r:id="rId13"/>
    <sheet name="SO 103.11.H_SO 103-11.H" sheetId="14" r:id="rId14"/>
    <sheet name="SO 103.H_SO 103-0.H" sheetId="15" r:id="rId15"/>
    <sheet name="SO 103.H_SO 103-1.H_SO 103-1.H" sheetId="16" r:id="rId16"/>
    <sheet name="SO 103.H_SO 103-8.H" sheetId="17" r:id="rId17"/>
    <sheet name="SO 103.V_SO 103-0.V" sheetId="18" r:id="rId18"/>
    <sheet name="SO 103.V_SO 103-1.V_SO 103-1.V" sheetId="19" r:id="rId19"/>
    <sheet name="SO 104.11.H_SO 104-11.H" sheetId="20" r:id="rId20"/>
    <sheet name="SO 104.H_SO 104-0.H" sheetId="21" r:id="rId21"/>
    <sheet name="SO 104.H_SO 104-1.H_SO 104-1.H" sheetId="22" r:id="rId22"/>
    <sheet name="SO 104.H_SO 104-8.H" sheetId="23" r:id="rId23"/>
    <sheet name="SO 104.V_SO 104-0.V" sheetId="24" r:id="rId24"/>
    <sheet name="SO 104.V_SO 104-1.V_SO 104-1.V" sheetId="25" r:id="rId25"/>
    <sheet name="SO 105.11.H_SO 105-11.H" sheetId="26" r:id="rId26"/>
    <sheet name="SO 105.H_SO 105-0.H" sheetId="27" r:id="rId27"/>
    <sheet name="SO 105.H_SO 105-1.H_SO 105-1.H" sheetId="28" r:id="rId28"/>
    <sheet name="SO 105.H_SO 105-8.H" sheetId="29" r:id="rId29"/>
    <sheet name="SO 106.11.H_SO 106-11.H" sheetId="30" r:id="rId30"/>
    <sheet name="SO 106.H_SO 106-0.H" sheetId="31" r:id="rId31"/>
    <sheet name="SO 106.H_SO 106-1.H_SO 106-1.H" sheetId="32" r:id="rId32"/>
    <sheet name="SO 106.H_SO 106-8.H" sheetId="33" r:id="rId33"/>
    <sheet name="SO 107.11.H_SO 107-11.H" sheetId="34" r:id="rId34"/>
    <sheet name="SO 107.H_SO 107-0.H" sheetId="35" r:id="rId35"/>
    <sheet name="SO 107.H_SO 107-1.H_SO 107-1.H" sheetId="36" r:id="rId36"/>
    <sheet name="SO 107.H_SO 107-8.H" sheetId="37" r:id="rId37"/>
    <sheet name="SO 107.V_SO 107-0.V" sheetId="38" r:id="rId38"/>
    <sheet name="SO 107.V_SO 107-1.V_SO 107-1.V" sheetId="39" r:id="rId39"/>
    <sheet name="SO 123" sheetId="40" r:id="rId40"/>
    <sheet name="SO 171.H" sheetId="41" r:id="rId41"/>
    <sheet name="SO 201.1.H" sheetId="42" r:id="rId42"/>
    <sheet name="SO 201.2.V" sheetId="43" r:id="rId43"/>
    <sheet name="SO 801.H" sheetId="44" r:id="rId44"/>
    <sheet name="SO 901.V" sheetId="45" r:id="rId45"/>
  </sheets>
  <definedNames/>
  <calcPr/>
  <webPublishing/>
</workbook>
</file>

<file path=xl/sharedStrings.xml><?xml version="1.0" encoding="utf-8"?>
<sst xmlns="http://schemas.openxmlformats.org/spreadsheetml/2006/main" count="8572" uniqueCount="1065">
  <si>
    <t>Firma: MDS Projekt s.r.o.</t>
  </si>
  <si>
    <t>Rekapitulace ceny</t>
  </si>
  <si>
    <t>Stavba: 2019_03 - Modernizace silnice II/311 Mladkov - Jablonné</t>
  </si>
  <si>
    <t xml:space="preserve">Varianta: ZŘ - </t>
  </si>
  <si>
    <t>Celková cena bez DPH:</t>
  </si>
  <si>
    <t>Celková cena s DPH:</t>
  </si>
  <si>
    <t>Objekt</t>
  </si>
  <si>
    <t>Popis</t>
  </si>
  <si>
    <t>Cena bez DPH</t>
  </si>
  <si>
    <t>DPH</t>
  </si>
  <si>
    <t>Cena s DPH</t>
  </si>
  <si>
    <t>ASPE10</t>
  </si>
  <si>
    <t>S</t>
  </si>
  <si>
    <t>Soupis prací objektu</t>
  </si>
  <si>
    <t xml:space="preserve">Stavba: </t>
  </si>
  <si>
    <t>2019_03</t>
  </si>
  <si>
    <t>Modernizace silnice II/311 Mladkov - Jablonné</t>
  </si>
  <si>
    <t>O</t>
  </si>
  <si>
    <t>Rozpočet:</t>
  </si>
  <si>
    <t>0,00</t>
  </si>
  <si>
    <t>10,00</t>
  </si>
  <si>
    <t>21,00</t>
  </si>
  <si>
    <t>3</t>
  </si>
  <si>
    <t>2</t>
  </si>
  <si>
    <t>SO 001.V</t>
  </si>
  <si>
    <t>Všeobecné a předběžné položky (vedlejší)</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</si>
  <si>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</si>
  <si>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</si>
  <si>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</si>
  <si>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</si>
  <si>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</si>
  <si>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</si>
  <si>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</si>
  <si>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</si>
  <si>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</si>
  <si>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</si>
  <si>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</si>
  <si>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</si>
  <si>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</si>
  <si>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</si>
  <si>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</si>
  <si>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</si>
  <si>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</si>
  <si>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</si>
  <si>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</si>
  <si>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</si>
  <si>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01400</t>
  </si>
  <si>
    <t/>
  </si>
  <si>
    <t>POPLATKY - poplatek na bankovní záruku</t>
  </si>
  <si>
    <t>KČ</t>
  </si>
  <si>
    <t>PP</t>
  </si>
  <si>
    <t>poplatek na bankovní záruku</t>
  </si>
  <si>
    <t>VV</t>
  </si>
  <si>
    <t>TS</t>
  </si>
  <si>
    <t>zahrnuje jinde neuvedené poplatky související s výstavbou</t>
  </si>
  <si>
    <t>02520</t>
  </si>
  <si>
    <t>ZKOUŠENÍ MATERIÁLŮ NEZÁVISLOU ZKUŠEBNOU</t>
  </si>
  <si>
    <t>KPL</t>
  </si>
  <si>
    <t>Zkoušky na dehet 
se souhlasem investora</t>
  </si>
  <si>
    <t>zahrnuje veškeré náklady spojené s objednatelem požadovanými zkouškami</t>
  </si>
  <si>
    <t>02730</t>
  </si>
  <si>
    <t>POMOC PRÁCE ZŘÍZ NEBO ZAJIŠŤ OCHRANU INŽENÝRSKÝCH SÍTÍ</t>
  </si>
  <si>
    <t>plynovod, sdělovací vedení, silové vedení  
Zajištění vodovodního potrubí během realizace stavby</t>
  </si>
  <si>
    <t>zahrnuje veškeré náklady spojené s objednatelem požadovanými zařízeními</t>
  </si>
  <si>
    <t>02910</t>
  </si>
  <si>
    <t>OSTATNÍ POŽADAVKY - ZEMĚMĚŘIČSKÁ MĚŘENÍ</t>
  </si>
  <si>
    <t>SOUBOR</t>
  </si>
  <si>
    <t>zaměření skutečného provedení díla ke kolaudaci stavby  
zaměření stavby před výstavou – obvod staveniště</t>
  </si>
  <si>
    <t>zahrnuje veškeré náklady spojené s objednatelem požadovanými pracemi,  
- pro stanovení orientační investorské ceny určete jednotkovou cenu jako 1% odhadované ceny stavby</t>
  </si>
  <si>
    <t>02911</t>
  </si>
  <si>
    <t>OSTATNÍ POŽADAVKY - GEODETICKÉ ZAMĚŘENÍ</t>
  </si>
  <si>
    <t>geometrický oddělovací plán pro majetkové vypořádání vlastnických vztahů (12 x tiskem)</t>
  </si>
  <si>
    <t>zahrnuje veškeré náklady spojené s objednatelem požadovanými pracemi</t>
  </si>
  <si>
    <t>02940</t>
  </si>
  <si>
    <t>OSTATNÍ POŽADAVKY - VYPRACOVÁNÍ DOKUMENTACE SKUTEČNÉHO PROVEDENÍ STAVBY</t>
  </si>
  <si>
    <t>ve 3 vyhotoveních 
vypracování DSPS v tištěné a digitální podobě vč. kompletní závěrečné zprávy zhotovitele, specifikace dle SoD</t>
  </si>
  <si>
    <t>7</t>
  </si>
  <si>
    <t>R</t>
  </si>
  <si>
    <t>OSTATNÍ POŽADAVKY - pasportizace</t>
  </si>
  <si>
    <t>Zjištění a zdokumentování stávajícího stavu zástavby a objektů, které mohou být dotčeny stavbou před započetím stavebních prací vč. pasportizace a fotodokumentace i projednání s dotčenými vlastníky nemovistostí 
videopasportizace + pasport objízdných tras</t>
  </si>
  <si>
    <t>8</t>
  </si>
  <si>
    <t>ruc</t>
  </si>
  <si>
    <t>OSTATNÍ POŽADAVKY - ověření hloubky a polohy základů</t>
  </si>
  <si>
    <t>Před začátkem prací musí být sondami provedeno ověření hloubky a polohy základů všech stávajících 
budov.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</si>
  <si>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Před začátkem prací musí být sondami provedeno ověření hloubky a polohy základů všech stávajících 
budov. 
km od 43,575 do 43,870 
doplnění v roce 2023 
SO 101 Mladkov nová kce doplnění cca 300 m od 43,575 do 43,870</t>
  </si>
  <si>
    <t>02943</t>
  </si>
  <si>
    <t>OSTATNÍ POŽADAVKY - VYPRACOVÁNÍ RDS</t>
  </si>
  <si>
    <t>dle požadavku investora</t>
  </si>
  <si>
    <t>02945</t>
  </si>
  <si>
    <t>OSTAT POŽADAVKY - FOTODOKUMENTACE</t>
  </si>
  <si>
    <t>průběžná fotodokumentace stavby, na konci stavby 2x na CD</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</si>
  <si>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</si>
  <si>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11</t>
  </si>
  <si>
    <t>02960</t>
  </si>
  <si>
    <t>OSTATNÍ POŽADAVKY - ODBORNÝ DOZOR</t>
  </si>
  <si>
    <t>HOD</t>
  </si>
  <si>
    <t>zajištění geologa, geotechnika, veškerý odborný dozor v průběhu výstavby 
včetně dopravy na staveniště</t>
  </si>
  <si>
    <t>zahrnuje veškeré náklady spojené s objednatelem požadovaným dozorem</t>
  </si>
  <si>
    <t>12</t>
  </si>
  <si>
    <t>02991</t>
  </si>
  <si>
    <t>a</t>
  </si>
  <si>
    <t>OSTATNÍ POŽADAVKY - INFORMAČNÍ TABULE</t>
  </si>
  <si>
    <t>KUS</t>
  </si>
  <si>
    <t>02991a OSTATNÍ POŽADAVKY – INFORMAČNÍ TABULE – billboard IROP (místo realizace bude po dobu realizace stavby osazeno 1 ks velkoplošného billboardu o rozměru 5,1 x 2,4 m dle pravidel publicity IROP po schválení objednatelem, formou pronájmu od dodavatele, vč. projednání umístění, montáže a demontáže)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</si>
  <si>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</si>
  <si>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</si>
  <si>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b</t>
  </si>
  <si>
    <t>02991b OSTATNÍ POŽADAVKY – IFNORMAČNÍ TABULE – 2 ks billboard Pardubický kraj (místo realizace bude po dobu realizace stavby osazeno 2 ks velkoplošného billboardu o rozměru 5,1 x 2,4 m dle pravidel objednatele Pardubický kraj, formou pronájmu od dodavatele, vč. projednání umístění, montáže a demontáže)</t>
  </si>
  <si>
    <t>14</t>
  </si>
  <si>
    <t>c</t>
  </si>
  <si>
    <t>02991c OSTATNÍ POŽADAVKY – PAMĚTNÍ DESKA – pamětní deska (publicita) místo realizace projektu bude nejpozději k datu převzetí dokončené stavby objednatelem osazeno 1 ks pamětní desky o rozměru 0,3 x 0,4 m dle pravidel IROP, v provedení z materiálu zajištující životnost desky a písma min. 5 let, zahrnuje dodávku, osazení, montáž včetně sloupků a kotvení</t>
  </si>
  <si>
    <t>položka zahrnuje: 
- dodání a osazení informačních tabulí v předepsaném provedení a množství s obsahem předepsaným zadavatelem 
- veškeré nosné a upevňovací konstrukce 
- základové konstrukce včetně nutných zemních prací 
- případně nutné opravy poškozených čátí během platnosti</t>
  </si>
  <si>
    <t>15</t>
  </si>
  <si>
    <t>03100</t>
  </si>
  <si>
    <t>ZAŘÍZENÍ STAVENIŠTĚ - ZŘÍZENÍ, PROVOZ, DEMONTÁŽ</t>
  </si>
  <si>
    <t>zahrnuje objednatelem povolené náklady na pořízení (event. pronájem), provozování, udržování a likvidaci zhotovitelova zařízení</t>
  </si>
  <si>
    <t>16</t>
  </si>
  <si>
    <t>03720</t>
  </si>
  <si>
    <t>POMOC PRÁCE ZAJIŠŤ NEBO ZŘÍZ REGULACI A OCHRANU DOPRAVY</t>
  </si>
  <si>
    <t>úhrnná částka obsahuje veškeré náklady na dočasné úpravy a regulaci dopravy (i pěší) na staveništi a nezbytné značení a opatření vyplývající z požadavků BOZP na staveništi</t>
  </si>
  <si>
    <t>zahrnuje objednatelem povolené náklady na požadovaná zařízení zhotovitele</t>
  </si>
  <si>
    <t>Objekt:</t>
  </si>
  <si>
    <t>SO 101.11.H</t>
  </si>
  <si>
    <t>Výměna aktivní zóny SO 101 MLADKOV intravilán (hlavní)</t>
  </si>
  <si>
    <t>O1</t>
  </si>
  <si>
    <t>SO 101-11.H</t>
  </si>
  <si>
    <t>Výměna aktivní zóny (hlavní)</t>
  </si>
  <si>
    <t>014102</t>
  </si>
  <si>
    <t>POPLATKY ZA SKLÁDKU</t>
  </si>
  <si>
    <t>T</t>
  </si>
  <si>
    <t>výkopová zemina 
z pol. 123738</t>
  </si>
  <si>
    <t>(2091,650+ 901,450)*1,8=5 387,580 [A]</t>
  </si>
  <si>
    <t>zahrnuje veškeré poplatky provozovateli skládky související s uložením odpadu na skládce.</t>
  </si>
  <si>
    <t>Zemní práce</t>
  </si>
  <si>
    <t>123738</t>
  </si>
  <si>
    <t>ODKOP PRO SPOD STAVBU SILNIC A ŽELEZNIC TŘ. I, ODVOZ NA SKLÁDKU DODAVATELE</t>
  </si>
  <si>
    <t>M3</t>
  </si>
  <si>
    <t>viz. prův. a tech. zprávy, situace a vzorové řezy 
z pol 5633. 
3803*1,1*0,5=2 091,650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</si>
  <si>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</si>
  <si>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</si>
  <si>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z pol 5633. 
1639*1,1*0,5=901,450 [A]</t>
  </si>
  <si>
    <t>17180</t>
  </si>
  <si>
    <t>ULOŽENÍ SYPANINY DO NÁSYPŮ Z NAKUPOVANÝCH MATERIÁLŮ  V AKTIVNÍ ZÓNĚ</t>
  </si>
  <si>
    <t>V AKTIVNÍ ZÓNĚ</t>
  </si>
  <si>
    <t>V AKTIVNÍ ZÓNĚ 
viz. prův. a tech. zprávy, situace a vzorové řezy 
VÝMĚNA AKTIVNÍ ZÓNY - zemina vhodná min. ze štěrku dobře zrněného GW    500 mm       ČSN 736133:2010 
dle diagnostiky vozovky tl. 500 mm 
3803*1,1*0,5=2 091,650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</si>
  <si>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</si>
  <si>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</si>
  <si>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VÝMĚNA AKTIVNÍ ZÓNY - zemina vhodná min. ze štěrku dobře zrněného GW    500 mm       ČSN 736133:2010 
dle diagnostiky vozovky tl. 500 mm 
1639*1,1*0,5=901,450 [A]</t>
  </si>
  <si>
    <t>Základy</t>
  </si>
  <si>
    <t>28997</t>
  </si>
  <si>
    <t>OPLÁŠTĚNÍ (ZPEVNĚNÍ) Z GEOTEXTILIE A GEOMŘÍŽOVIN</t>
  </si>
  <si>
    <t>M2</t>
  </si>
  <si>
    <t>netkaná geotextílie 300 g/m2, pevnost v tahu: podélná 12 kN/m, příčná 16 kN/m,</t>
  </si>
  <si>
    <t>viz. prův. a tech. zprávy, situace a vzorové řezy 
z pol 5633. 
3803+1639=5 442,000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</si>
  <si>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</si>
  <si>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101.H</t>
  </si>
  <si>
    <t>SO 101 MLADKOV intravilán nová kce (hlavní)</t>
  </si>
  <si>
    <t>SO 101-0.H</t>
  </si>
  <si>
    <t>Demolice (hlavní)</t>
  </si>
  <si>
    <t>výkopová zemina</t>
  </si>
  <si>
    <t>Krajnice:  
230*(0,5+0,5)*0,1*1,8=41,400 [A] 
75*(0,5)*0,1*1,8=6,750 [B] 
Celkem: A+B=48,150 [C]</t>
  </si>
  <si>
    <t>014112</t>
  </si>
  <si>
    <t>POPLATKY ZA SKLÁDKU TYP S I</t>
  </si>
  <si>
    <t>kamenná suť 
z pol. 113328</t>
  </si>
  <si>
    <t>demolovaná vozovka 1230,62*2=2 461,240 [A]</t>
  </si>
  <si>
    <t>014122</t>
  </si>
  <si>
    <t>POPLATKY ZA SKLÁDKU TYP S II</t>
  </si>
  <si>
    <t>betonová suť</t>
  </si>
  <si>
    <t>Dlaždice chodníku: 0*0,06*2,5=0,000 [A] 
Obruby bet: 244,8*0,3*0,15*2,5=27,540 [B] 
Žlaby příkopové: 0*0,75*0,15*2,4=0,000 [C] 
Vpusti: 4*0,8=3,200 [D] 
podklad zpev ploch s cem. pojivem 0*2,5=0,000 [E] 
A+B+C+D+E=30,740 [F]</t>
  </si>
  <si>
    <t>Uložení vyfrézovaného materiálu na skládku SÚS PK bez poplatku. 
asfaltové vrstvy 
z pol. 113728 a 113338</t>
  </si>
  <si>
    <t>frézing 0*2=0,000 [A] 
podklad s asf pojivem 
414,55*2=829,100 [B] 
A+B=829,100 [C]</t>
  </si>
  <si>
    <t>11110</t>
  </si>
  <si>
    <t>ODSTRANĚNÍ TRAVIN</t>
  </si>
  <si>
    <t>viz. prův. a tech. zprávy, situace a vzorové řezy 
230*(0,5+0,5)=230,000 [A] 
75*(0,5)=37,500 [B] 
Celkem: A+B=267,500 [C]</t>
  </si>
  <si>
    <t>odstranění travin bez ohledu na způsob provedení 
přemístění travin s uložením na hromady</t>
  </si>
  <si>
    <t>113328</t>
  </si>
  <si>
    <t>ODSTRAN PODKL ZPEVNĚNÝCH PLOCH Z KAMENIVA NESTMEL, ODVOZ NA SKLÁDKU DODAVATELE</t>
  </si>
  <si>
    <t>100% celkového objemu s odvozem na skládku</t>
  </si>
  <si>
    <t>viz. prův. a tech. zprávy, situace a vzorové řezy 
ODVOZ NA SKLÁDKU DODAVATELE 
100% celkového objemu s odvozem na skládku 
(3326)*0,37=1 230,620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</si>
  <si>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</si>
  <si>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ODVOZ NA SKLÁDKU DODAVATELE 
100% celkového objemu s odvozem na skládku 
doplnění v roce 2023 
SO 101 Mladkov nová kce doplnění cca 300 m od 43,575 do 43,870 
1639*0,37=606,430 [A]</t>
  </si>
  <si>
    <t>113338</t>
  </si>
  <si>
    <t>ODSTRAN PODKL VOZOVEK A CHOD S ASFALT POJIVEM, ODVOZ NA SKLÁDKU DODAVATELE</t>
  </si>
  <si>
    <t>viz. prův. a tech. zprávy, situace a vzorové řezy 
penetrační makadam  tl. 7+3=10 cm 
(3326)*0,10=332,600 [A] 
doplnění v roce 2023 
SO 101 Mladkov nová kce doplnění cca 300 m od 43,575 do 43,870 
1639*0,05=81,950 [B] 
Celkem: A+B=414,550 [C]</t>
  </si>
  <si>
    <t>113524</t>
  </si>
  <si>
    <t>ODSTRANĚNÍ CHODNÍKOVÝCH OBRUBNÍKŮ BETONOVÝCH, ODVOZ NA SKLÁDKU DODAVATELE</t>
  </si>
  <si>
    <t>M</t>
  </si>
  <si>
    <t>244,8=244,800 [A] 
doplnění v roce 2023 
60=60,000 [B] 
Celkem: A+B=304,800 [C]</t>
  </si>
  <si>
    <t>113728</t>
  </si>
  <si>
    <t>FRÉZOVÁNÍ ZPEVNĚNÝCH PLOCH ASFALTOVÝCH, ODVOZ NA SKLÁDKU SÚS PK</t>
  </si>
  <si>
    <t>Vyfrézovaný materiál bude odvezen na skládku SÚS PK cestmistrovství Žamberk do Klášterce vzdálenost 20 km. Uložení bez poplatku.</t>
  </si>
  <si>
    <t>viz. prův. a tech. zprávy, situace a vzorové řezy 
km 43,275-43,575 
502+1504=2 006,000 [A] 
km 43,870-44,100 
1320=1 320,000 [B] 
Celkem: A+B=3 326,000 [C] 
C*0,05=166,300 [D] 
tl. hutněné asf. vrstvy 5 cm ze sondy VS1 v km 43,511 
doplnění v roce 2023 
SO 101 Mladkov nová kce doplnění cca 300 m od 43,575 do 43,870 
1639*0,05=81,950 [E] 
D+E=248,250 [F]</t>
  </si>
  <si>
    <t>12110</t>
  </si>
  <si>
    <t>SEJMUTÍ ORNICE NEBO LESNÍ PŮDY</t>
  </si>
  <si>
    <t>včetně přesunu na meziskládku dodavatele</t>
  </si>
  <si>
    <t>viz. prův. a tech. zprávy, situace a vzorové řezy 
230*(0,5+0,5)*0,10=23,000 [A] 
75*(0,5)*0,10=3,750 [B] 
Celkem: A+B=26,750 [C]</t>
  </si>
  <si>
    <t>položka zahrnuje sejmutí ornice bez ohledu na tloušťku vrstvy a její vodorovnou dopravu 
nezahrnuje uložení na trvalou skládku</t>
  </si>
  <si>
    <t>12922</t>
  </si>
  <si>
    <t>ODSTRANĚNÍ KRAJNIC TL. DO 100MM</t>
  </si>
  <si>
    <t>viz. prův. a tech. zprávy, situace a vzorové řezy 
ODSTRANĚNÍ KRAJNIC TL DO 100MM 
230*(0,5+0,5)=230,000 [A] 
75*(0,5)=37,500 [B] 
Celkem: A+B=267,500 [C]</t>
  </si>
  <si>
    <t>- vodorovná a svislá doprava, přemístění, přeložení, manipulace s výkopkem a uložení na skládku (bez poplatku)</t>
  </si>
  <si>
    <t>12932</t>
  </si>
  <si>
    <t>ČIŠTĚNÍ PŘÍKOPŮ OD NÁNOSU DO 0,5M3/M</t>
  </si>
  <si>
    <t>viz. prův. a tech. zprávy, situace a vzorové řezy 
230*2=460,000 [A] 
75*1=75,000 [B] 
Celkem: A+B=535,000 [C]</t>
  </si>
  <si>
    <t>12940</t>
  </si>
  <si>
    <t>K</t>
  </si>
  <si>
    <t>ČIŠTĚNÍ KAMENNÝCH PROPUSTŮ OD NÁNOSŮ</t>
  </si>
  <si>
    <t>viz. prův. a tech. zprávy, situace a vzorové řezy 
čištění propustku  
KAMENNÝ 
podélné propustky    
3*6=18,000 [A] 
příčné propustky  
1*50+1*20=70,000 [B] 
Celkem: A+B=88,000 [C]</t>
  </si>
  <si>
    <t>17120</t>
  </si>
  <si>
    <t>ULOŽENÍ SYPANINY DO NÁSYPŮ A NA SKLÁDKY BEZ ZHUT</t>
  </si>
  <si>
    <t>viz. prův. a tech. zprávy, situace a vzorové řezy 
Vyfrézovaná živice: 248,250=248,250 [A] 
Podkladní vrstvy - živice: 414,550=414,550 [B] 
Podkladní vrstvy - nestmelené: 1230,62+606,430=1 837,050 [C] 
Podkladní vrstvy - cem.poj. : 0=0,000 [D] 
A+B+C+D=2 499,850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</si>
  <si>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</si>
  <si>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Ostatní konstrukce a práce</t>
  </si>
  <si>
    <t>919111</t>
  </si>
  <si>
    <t>ŘEZÁNÍ ASFALT KRYTU VOZOVEK TL DO 50MM</t>
  </si>
  <si>
    <t>viz. prův. a tech. zprávy, situace a vzorové řezy 
8 křižovatek 
8*15=120,000 [A] 
km 43,275-43,350 a 43,420-43,450 a 44,020-44,080, křiž. ZÚ 
75+30+60+65=230,000 [B] 
Celkem: A+B=350,000 [C]</t>
  </si>
  <si>
    <t>položka zahrnuje řezání vozovkové vrstvy v předepsané tloušťce, včetně spotřeby vody</t>
  </si>
  <si>
    <t>17</t>
  </si>
  <si>
    <t>96687</t>
  </si>
  <si>
    <t>VYBOURÁNÍ ULIČNÍCH VPUSTÍ KOMPLETNÍCH</t>
  </si>
  <si>
    <t>4=4,000 [A] 
doplnění v roce 2023 
7=7,000 [B] 
Celkem: A+B=11,000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</si>
  <si>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</si>
  <si>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18</t>
  </si>
  <si>
    <t>97614</t>
  </si>
  <si>
    <t>VYBOURÁNÍ DROBNÝCH PŘEDMĚTŮ BETONOVÝCH</t>
  </si>
  <si>
    <t>stávající příkopové betonové žlaby vybourání, odvoz na skládku a poplatek za skládku</t>
  </si>
  <si>
    <t>43,525-43,545 
20=20,000 [A] 
43,890-44,100 
210=210,000 [B] 
doplnění v roce 2023 
stávající příkopové betonové žlaby vybourání, odvoz na skládku a poplatek za skládku 
45=45,000 [C] 
Celkem: A+B+C=275,000 [D]</t>
  </si>
  <si>
    <t>SO 101-1.H</t>
  </si>
  <si>
    <t>Komunikace (hlavní)</t>
  </si>
  <si>
    <t>O2</t>
  </si>
  <si>
    <t>Základní konstrukce (hlavní)</t>
  </si>
  <si>
    <t>Odkopávky: (494,39+213,070)*1,8=1 273,428 [A] 
Rýhy: 615*1,8=1 107,000 [B] 
Celkem: A+B=2 380,428 [C]</t>
  </si>
  <si>
    <t>viz. prův. a tech. zprávy, situace a vzorové řezy 
Výkopy pro komunikace:  
plocha voz. z pol 5633. 
tl nová kce 65 cm  - 52 cm odstraněná kce 
3803*(0,65-0,52)=494,390 [A]</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</si>
  <si>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Výkopy pro komunikace:  
plocha voz. z pol 5633. 
tl nová kce 65 cm  - 52 cm odstraněná kce 
1639*(0,65-0,52)=213,070 [A]</t>
  </si>
  <si>
    <t>132738</t>
  </si>
  <si>
    <t>HLOUBENÍ RÝH ŠÍŘ DO 2M PAŽ I NEPAŽ TŘ. I, ODVOZ NA SKLÁDKU DODAVATELE</t>
  </si>
  <si>
    <t>ODVOZ NA SKLÁDKU DODAVATELE 
Drenáže: 1020*0,3=306,000 [A] 
Přípojky UV: 4*5*1,2*2,0=48,000 [B] 
doplnění v roce 2023 
590*0,3=177,000 [C] 
7*5*1,2*2,0=84,000 [D] 
Celkem: A+B+C+D=615,000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</si>
  <si>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</si>
  <si>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prův. a tech. zprávy, situace a vzorové řezy 
Odkopávky: 494,39=494,390 [B]</t>
  </si>
  <si>
    <t>17411</t>
  </si>
  <si>
    <t>ZÁSYP JAM A RÝH ZEMINOU SE ZHUTNĚNÍM</t>
  </si>
  <si>
    <t>z položky 9183E2</t>
  </si>
  <si>
    <t>z položky 9183E2 
vytěženou zeminou 
přípojky 
4*5*1,2*1,2=28,800 [A] 
hv 
0*1,75*2*0,3=0,000 [B] 
doplnění v roce 2023 
přípojky 
7*5*1,2*1,2=50,400 [C] 
Celkem: A+B+C=79,200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</si>
  <si>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</si>
  <si>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</si>
  <si>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</si>
  <si>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štěrkopísek 0-22mm 
z položky 9183E2</t>
  </si>
  <si>
    <t>přípojky 
4*5*1,2*0,7=16,800 [A] 
doplnění v roce 2023 
přípojky 
7*5*1,2*0,7=29,400 [B] 
Celkem: A+B=46,200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</si>
  <si>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</si>
  <si>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</si>
  <si>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</si>
  <si>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viz. prův. a tech. zprávy, situace a vzorové řezy 
z pol 5633.</t>
  </si>
  <si>
    <t>položka zahrnuje úpravu pláně včetně vyrovnání výškových rozdílů. Míru zhutnění určuje projekt.</t>
  </si>
  <si>
    <t>18130</t>
  </si>
  <si>
    <t>ÚPRAVA PLÁNĚ BEZ ZHUTNĚNÍ  VČETNĚ SVAHOVÁNÍ</t>
  </si>
  <si>
    <t>VČETNĚ SVAHOVÁNÍ 
pro ohumusování</t>
  </si>
  <si>
    <t>VČETNĚ SVAHOVÁNÍ 
pro ohumusování 
viz. prův. a tech. zprávy, situace a vzorové řezy 
75*0,5=37,500 [A] 
230*(0,5+0,5)=230,000 [B] 
Celkem: A+B=267,500 [C] 
0*(0,5+0,5)</t>
  </si>
  <si>
    <t>položka zahrnuje úpravu pláně včetně vyrovnání výškových rozdílů</t>
  </si>
  <si>
    <t>21197</t>
  </si>
  <si>
    <t>OPLÁŠTĚNÍ ODVODŇOVACÍCH ŽEBER Z GEOTEXTILIE</t>
  </si>
  <si>
    <t>netkaná geotextílie 300 g/m2, pevnost v tahu: 10 kN/m 
oboustranně 
2*(275+235)*2,5=2 550,000 [A] 
doplnění v roce 2023 
2*295*2,5=1 475,000 [B] 
Celkem: A+B=4 025,000 [C]</t>
  </si>
  <si>
    <t>položka zahrnuje dodávku předepsané geotextilie, mimostaveništní a vnitrostaveništní dopravu a její uložení včetně potřebných přesahů (nezapočítávají se do výměry)</t>
  </si>
  <si>
    <t>212045</t>
  </si>
  <si>
    <t>TRATIVODY KOMPLET Z TRUB NEKOV DN DO 200MM, RÝHA TŘ I</t>
  </si>
  <si>
    <t>trativody PVC DN 160 
oboustranně 
2*(275+235)=1 020,000 [A] 
doplnění v roce 2023 
2*295=590,000 [B] 
Celkem: A+B=1 610,000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</si>
  <si>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</si>
  <si>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</si>
  <si>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562141</t>
  </si>
  <si>
    <t>VOZOVKOVÉ VRSTVY Z MATERIÁLŮ STABIL CEMENTEM TŘ I TL DO 200MM</t>
  </si>
  <si>
    <t>SMĚS STMELENÁ CEMENTEM SC C8/10 
viz. prův. a tech. zprávy, situace a vzorové řezy 
km 43,275-43,575 
502+1504=2 006,000 [A] 
km 43,870-44,100 
1320=1 320,000 [B] 
(300+230)*2*(0,05+0,02+0,05+0,030+0,20)=371,000 [C] 
Celkem: A+B+C=3 697,000 [D]</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</si>
  <si>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</si>
  <si>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SMĚS STMELENÁ CEMENTEM SC C8/10 
viz. prův. a tech. zprávy, situace a vzorové řezy 
km od 43,575 do 43,870 
1639=1 639,000 [A]</t>
  </si>
  <si>
    <t>56335</t>
  </si>
  <si>
    <t>VOZOVKOVÉ VRSTVY ZE ŠTĚRKODRTI TL. DO 250MM</t>
  </si>
  <si>
    <t>ŠDA 0/32 GE 150 podle ČSN 73 6126-1</t>
  </si>
  <si>
    <t>ŠDA 0/32 GE 150 podle ČSN 73 6126-1 
viz. prův. a tech. zprávy, situace a vzorové řezy 
km 43,275-43,575 
502+1504=2 006,000 [A] 
km 43,870-44,100 
1320=1 320,000 [B] 
(300+230)*2*(0,05+0,02+0,05+0,030+0,20+0,10)=477,000 [C] 
Celkem: A+B+C=3 803,000 [D]</t>
  </si>
  <si>
    <t>- dodání kameniva předepsané kvality a zrnitosti 
- rozprostření a zhutnění vrstvy v předepsané tloušťce 
- zřízení vrstvy bez rozlišení šířky, pokládání vrstvy po etapách 
- nezahrnuje postřiky, nátěry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</si>
  <si>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ŠDA 0/32 GE 150 podle ČSN 73 6126-1 
viz. prův. a tech. zprávy, situace a vzorové řezy 
km od 43,575 do 43,870 
1639=1 639,000 [A]</t>
  </si>
  <si>
    <t>56962</t>
  </si>
  <si>
    <t>ZPEVNĚNÍ KRAJNIC Z RECYKLOVANÉHO MATERIÁLU TL DO 100MM</t>
  </si>
  <si>
    <t>viz. prův. a tech. zprávy, situace a vzorové řezy 
km 43,500-43,575 
75*1*0,50=37,500 [A] 
km 43,870-44,100 
230*2*0,50=230,000 [B] 
Celkem: A+B=267,500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</si>
  <si>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</si>
  <si>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572113</t>
  </si>
  <si>
    <t>INFILTRAČNÍ POSTŘIK Z EMULZE DO 0,5KG/M2</t>
  </si>
  <si>
    <t>PI,A 0,50 kg/m2 
Infiltrační post ik z kationaktivní asfaltové emulze v množství zbytkového asfaltu 0,5 kg/m2 
s podrcením kamenivem frakce 0/2 nebo 2/4</t>
  </si>
  <si>
    <t>viz. prův. a tech. zprávy, situace a vzorové řezy</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</si>
  <si>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</si>
  <si>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</si>
  <si>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</si>
  <si>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PS-EM 0,4 kg/m2 
Spojovací post ik z kationaktivní asfaltové emulze ur ené pro spojovací post iky v množství 
zbytkového asfaltu 0,4 kg/m2;</t>
  </si>
  <si>
    <t>19</t>
  </si>
  <si>
    <t>572214</t>
  </si>
  <si>
    <t>SPOJOVACÍ POSTŘIK Z MODIFIK EMULZE DO 0,5KG/M2</t>
  </si>
  <si>
    <t>PS-EM 0,4 kg/m2 
Spojovací post ik z modifikované kationaktivní asfaltové emulze ur ené pro spojovací post iky 
v množství zbytkového asfaltu 0,4 kg/m2</t>
  </si>
  <si>
    <t>20</t>
  </si>
  <si>
    <t>574A34</t>
  </si>
  <si>
    <t>ASFALTOVÝ BETON PRO OBRUSNÉ VRSTVY ACO 11+, 11S TL. 40MM</t>
  </si>
  <si>
    <t>ACO 11+</t>
  </si>
  <si>
    <t>viz. prův. a tech. zprávy, situace a vzorové řezy 
km 43,275-43,575 
502+1504=2 006,000 [A] 
km 43,870-44,100 
1320=1 320,000 [B] 
Celkem: A+B=3 326,000 [C] 
doplnění v roce 2023 
SO 101 Mladkov nová kce doplnění cca 300 m od 43,575 do 43,870 
1639=1 639,000 [D] 
C+D=4 965,000 [E]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</si>
  <si>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</si>
  <si>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21</t>
  </si>
  <si>
    <t>574C56</t>
  </si>
  <si>
    <t>ASFALTOVÝ BETON PRO LOŽNÍ VRSTVY ACL 16+, 16S TL. 60MM</t>
  </si>
  <si>
    <t>ACL 16S</t>
  </si>
  <si>
    <t>viz. prův. a tech. zprávy, situace a vzorové řezy 
km 43,275-43,575 
502+1504=2 006,000 [A] 
km 43,870-44,100 
dl. 230 m 
1320=1 320,000 [B] 
230*2*(0,05+0,02)=32,200 [C] 
Celkem: A+B+C=3 358,200 [D] 
doplnění v roce 2023 
SO 101 Mladkov nová kce doplnění cca 300 m od 43,575 do 43,870 
1639=1 639,000 [E] 
D+E=4 997,200 [F]</t>
  </si>
  <si>
    <t>22</t>
  </si>
  <si>
    <t>574E98</t>
  </si>
  <si>
    <t>ASFALTOVÝ BETON PRO PODKLADNÍ VRSTVY ACP 22+, 22S TL. 100MM</t>
  </si>
  <si>
    <t>ACP 22S</t>
  </si>
  <si>
    <t>viz. prův. a tech. zprávy, situace a vzorové řezy 
km 43,275-43,575 
502+1504=2 006,000 [A] 
km 43,870-44,100 
dl. 230 m 
1320=1 320,000 [B] 
230*2*(0,05+0,02+0,05+0,030)=69,000 [C] 
Celkem: A+B+C=3 395,000 [D] 
doplnění v roce 2023 
SO 101 Mladkov nová kce doplnění cca 300 m od 43,575 do 43,870 
1639=1 639,000 [E] 
D+E=5 034,000 [F]</t>
  </si>
  <si>
    <t>23</t>
  </si>
  <si>
    <t>58222</t>
  </si>
  <si>
    <t>DLÁŽDĚNÉ KRYTY Z DROBNÝCH KOSTEK DO LOŽE Z MC</t>
  </si>
  <si>
    <t>ostrůvky plocha 
ZÚ 
20+18,4=38,400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</si>
  <si>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</si>
  <si>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</si>
  <si>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24</t>
  </si>
  <si>
    <t>87434</t>
  </si>
  <si>
    <t>POTRUBÍ Z TRUB PLASTOVÝCH ODPADNÍCH DN DO 200MM</t>
  </si>
  <si>
    <t>přípojky vpustí DN 200</t>
  </si>
  <si>
    <t>4*5=20,000 [A] 
doplnění v roce 2023 
7*5=35,000 [B] 
Celkem: A+B=55,000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</si>
  <si>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</si>
  <si>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25</t>
  </si>
  <si>
    <t>891834</t>
  </si>
  <si>
    <t>NAVRTÁVACÍ PASY DN DO 200MM</t>
  </si>
  <si>
    <t>- Položka zahrnuje kompletní montáž dle technologického předpisu, dodávku armatury, veškerou mimostaveništní a vnitrostaveništní dopravu.</t>
  </si>
  <si>
    <t>26</t>
  </si>
  <si>
    <t>89712</t>
  </si>
  <si>
    <t>VPUSŤ KANALIZAČNÍ ULIČNÍ KOMPLETNÍ Z BETONOVÝCH DÍLCŮ</t>
  </si>
  <si>
    <t>uliční vpust 500 x 500 mm tř. zat. D=400 kN 
včetně koše a mříže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</si>
  <si>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</si>
  <si>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27</t>
  </si>
  <si>
    <t>89911G</t>
  </si>
  <si>
    <t>LITINOVÝ POKLOP D400</t>
  </si>
  <si>
    <t>samonivelační poklop</t>
  </si>
  <si>
    <t>samonivelační poklop 
19=19,000 [A]</t>
  </si>
  <si>
    <t>Položka zahrnuje dodávku a osazení předepsané mříže včetně rámu</t>
  </si>
  <si>
    <t>28</t>
  </si>
  <si>
    <t>89913</t>
  </si>
  <si>
    <t>KRYCÍ HRNCE SAMOSTATNÉ</t>
  </si>
  <si>
    <t>samonivelační hrnce</t>
  </si>
  <si>
    <t>samonivelační hrnce 
35=35,000 [A]</t>
  </si>
  <si>
    <t>Položka zahrnuje dodávku a osazení předepsané hrnce mříže včetně rámu</t>
  </si>
  <si>
    <t>29</t>
  </si>
  <si>
    <t>89921</t>
  </si>
  <si>
    <t>VÝŠKOVÁ ÚPRAVA POKLOPŮ</t>
  </si>
  <si>
    <t>vybourání stávajících poklopů 
výšková úprava poklopů kanalizačních šachet</t>
  </si>
  <si>
    <t>vybourání stávajících poklopů 
10=10,000 [A] 
doplnění v roce 2023 
9=9,000 [B] 
Celkem: A+B=19,000 [C]</t>
  </si>
  <si>
    <t>- položka výškové úpravy zahrnuje všechny nutné práce a materiály pro zvýšení nebo snížení zařízení (včetně nutné úpravy stávajícího povrchu vozovky nebo chodníku).</t>
  </si>
  <si>
    <t>30</t>
  </si>
  <si>
    <t>89923</t>
  </si>
  <si>
    <t>VÝŠKOVÁ ÚPRAVA KRYCÍCH HRNCŮ</t>
  </si>
  <si>
    <t>vybourání stávajících hrnců 
výšková úprava vodovodních a plynovodních uzávěrů</t>
  </si>
  <si>
    <t>vybourání stávajících hrnců 
10+10=20,000 [A] 
doplnění v roce 2023 
15=15,000 [B] 
Celkem: A+B=35,000 [C]</t>
  </si>
  <si>
    <t>31</t>
  </si>
  <si>
    <t>915401</t>
  </si>
  <si>
    <t>VODOROVNÉ DOPRAVNÍ ZNAČENÍ BETON PREFABRIK - DODÁVKA A POKLÁDKA</t>
  </si>
  <si>
    <t>bílé bet. vodicí proužky tl. 100 mm 
5=od staničení 
8=do staničení 
vlevo 
5=43290,8=43540 
1,02*250*0,25=63,750 [A] 
vpravo 
5=43290,8=43500 
1,02*(210)*0,25=53,550 [B] 
Celkem: A+B=117,300 [C]</t>
  </si>
  <si>
    <t>zahrnuje dodávku betonových prefabrikátů a jejich osazení do předepsaného lože</t>
  </si>
  <si>
    <t>32</t>
  </si>
  <si>
    <t>917224</t>
  </si>
  <si>
    <t>SILNIČNÍ A CHODNÍKOVÉ OBRUBY Z BETONOVÝCH OBRUBNÍKŮ ŠÍŘ 150MM</t>
  </si>
  <si>
    <t>chodníkový (silniční) obrubník 150/250/1000</t>
  </si>
  <si>
    <t>5=od staničení 
8=do staničení 
vlevo 
5=43450,8=43530 
1,02*80=81,600 [A] 
vpravo 
5=43290,8=43330 
5=43380,8=43500 
1,02*(40+120)=163,200 [B] 
odečet nájezdových obr. a přechodových pravých a levých 
-20-10=-30,000 [C] 
odečet nástupištních obrubníků 
-0=0,000 [D] 
doplnění v roce 2023 
30+15+15=60,000 [E] 
Celkem: A+B+C+D+E=274,800 [F]</t>
  </si>
  <si>
    <t>Položka zahrnuje: 
dodání a pokládku betonových obrubníků o rozměrech předepsaných zadávací dokumentací 
betonové lože i boční betonovou opěrku.</t>
  </si>
  <si>
    <t>33</t>
  </si>
  <si>
    <t>SILNIČNÍ A CHODNÍKOVÉ OBRUBY Z BETONOVÝCH OBRUBNÍKŮ ŠÍŘ 150MM nájezdový</t>
  </si>
  <si>
    <t>nájezdový 
obrubník nájezdový 150/150/1000</t>
  </si>
  <si>
    <t>nájezdový 
obrubník nájezdový 150/150/1000 
samostatné sjezdy, přechody a místa pro přecházení 
1,02*4*5=20,400 [A]</t>
  </si>
  <si>
    <t>34</t>
  </si>
  <si>
    <t>SILNIČNÍ A CHODNÍKOVÉ OBRUBY Z BETONOVÝCH OBRUBNÍKŮ ŠÍŘ 150MM přechodový</t>
  </si>
  <si>
    <t>přechodový 
obrubník přechodový levý 250-150/150/1000 
obrubník přechodový pravý 150-250/150/1000</t>
  </si>
  <si>
    <t>přechodový 
obrubník přechodový levý 250-150/150/1000 
obrubník přechodový pravý 150-250/150/1000 
samostatné sjezdy, přechody a místa pro přecházení 
levý 5=5,000 [A] 
pravý 5=5,000 [B] 
Celkem: A+B=10,000 [C]</t>
  </si>
  <si>
    <t>35</t>
  </si>
  <si>
    <t>91743</t>
  </si>
  <si>
    <t>CHODNÍKOVÉ OBRUBY Z KAMENNÝCH KRAJNÍKŮ</t>
  </si>
  <si>
    <t>ostrůvky obvod 
ZÚ 
26,6+22,2=48,800 [A]</t>
  </si>
  <si>
    <t>Položka zahrnuje: 
dodání a pokládku kamenných krajníků o rozměrech předepsaných zadávací dokumentací 
betonové lože i boční betonovou opěrku.</t>
  </si>
  <si>
    <t>36</t>
  </si>
  <si>
    <t>919164</t>
  </si>
  <si>
    <t>ŘEZÁNÍ KAMENNÝCH KONSTRUKCÍ TL DO 200MM</t>
  </si>
  <si>
    <t>krajníky 
z pol 91743 
48,8*0,2=9,760 [A]</t>
  </si>
  <si>
    <t>položka zahrnuje řezání kamenných konstrukcí v předepsané tloušťce, včetně spotřeby vody</t>
  </si>
  <si>
    <t>37</t>
  </si>
  <si>
    <t>931318</t>
  </si>
  <si>
    <t>TĚSNĚNÍ DILATAČ SPAR ASF ZÁLIVKOU včetně profrézování</t>
  </si>
  <si>
    <t>včetně profrézování</t>
  </si>
  <si>
    <t>včetně profrézování 
8 křižovatek 
8*15=120,000 [A] 
km 43,275-43,350 a 43,420-43,450 a 44,020-44,080, křiž. ZÚ 
75+30+60+65=230,000 [B] 
Celkem: A+B=350,000 [C]</t>
  </si>
  <si>
    <t>položka zahrnuje dodávku a osazení předepsaného materiálu, očištění ploch spáry před úpravou, očištění okolí spáry po úpravě 
nezahrnuje těsnící profil</t>
  </si>
  <si>
    <t>38</t>
  </si>
  <si>
    <t>9352A2</t>
  </si>
  <si>
    <t>PŘÍKOPOVÉ ŽLABY Z BETON TVÁRNIC ŠÍŘ DO 300MM DO BETONU TL 100MM</t>
  </si>
  <si>
    <t>43,525-43,545 
20=20,000 [A] 
43,890-44,100 
210=210,000 [B] 
doplnění v roce 2023 
45=45,000 [C] 
Celkem: A+B+C=275,000 [D]</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</si>
  <si>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</si>
  <si>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39</t>
  </si>
  <si>
    <t>935812</t>
  </si>
  <si>
    <t>ŽLABY A RIGOLY DLÁŽDĚNÉ Z KOSTEK DROBNÝCH DO BETONU TL 100MM</t>
  </si>
  <si>
    <t>ostrůvky obvod 
ZÚ 
(28,20+22,2)*0,25=12,600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</si>
  <si>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</si>
  <si>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SO 101-8.H</t>
  </si>
  <si>
    <t>ohumusování (hlavní)</t>
  </si>
  <si>
    <t>12573</t>
  </si>
  <si>
    <t>VYKOPÁVKY ZE ZEMNÍKŮ A SKLÁDEK TŘ. I</t>
  </si>
  <si>
    <t>ornice</t>
  </si>
  <si>
    <t>viz. prův. a tech. zprávy, situace a vzorové řezy 
ornice 
75*0,5*0,10=3,750 [A] 
230*(0,5+0,5)*0,10=23,000 [B] 
Celkem: A+B=26,750 [C] 
0*(0,5+0,5)*0,10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</si>
  <si>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</si>
  <si>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SYPANINY DO NÁSYPŮ Z NAKUP MATERIÁLŮ</t>
  </si>
  <si>
    <t>ornice 
v případě nevhodné sejmuté ornice</t>
  </si>
  <si>
    <t>viz. prův. a tech. zprávy, situace a vzorové řezy 
75*0,5*0,10=3,750 [A] 
230*(0,5+0,5)*0,10=23,000 [B] 
Celkem: A+B=26,750 [C] 
0*(0,5+0,5)*0,10</t>
  </si>
  <si>
    <t>18231</t>
  </si>
  <si>
    <t>ROZPROSTŘENÍ ORNICE V ROVINĚ V TL DO 0,10M</t>
  </si>
  <si>
    <t>viz. prův. a tech. zprávy, situace a vzorové řezy 
75*0,5=37,500 [A] 
230*(0,5+0,5)=230,000 [B] 
Celkem: A+B=267,500 [C]</t>
  </si>
  <si>
    <t>položka zahrnuje: 
nutné přemístění ornice z dočasných skládek vzdálených do 50m 
rozprostření ornice v předepsané tloušťce v rovině a ve svahu do 1:5</t>
  </si>
  <si>
    <t>18241</t>
  </si>
  <si>
    <t>ZALOŽENÍ TRÁVNÍKU RUČNÍM VÝSEVEM</t>
  </si>
  <si>
    <t>včetně ošetřování a zalévání po dobu stavby</t>
  </si>
  <si>
    <t>Zahrnuje dodání předepsané travní směsi, její výsev na ornici, zalévání, první pokosení, to vše bez ohledu na sklon terénu</t>
  </si>
  <si>
    <t>SO 101-9</t>
  </si>
  <si>
    <t>Chráničky pro VR internet</t>
  </si>
  <si>
    <t>13273</t>
  </si>
  <si>
    <t>X</t>
  </si>
  <si>
    <t>HLOUBENÍ RÝH ŠÍŘ DO 2M PAŽ I NEPAŽ TŘ. I</t>
  </si>
  <si>
    <t>včetně odvozu na řízenou skládku, uložení zeminy na skládku a poplatku za skládku</t>
  </si>
  <si>
    <t>včetně odvozu na řízenou skládku, uložení zeminy na skládku a poplatku za skládku 
825*0,35*0,50=144,375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</si>
  <si>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</si>
  <si>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17451</t>
  </si>
  <si>
    <t>ZÁSYP JAM A RÝH ZE ZEMIN NEPROPUSTNÝCH</t>
  </si>
  <si>
    <t>825*0,35*0,30=86,625 [A]</t>
  </si>
  <si>
    <t>štěrkopísek 0-22mm 
825*0,35*0,20=57,750 [A] 
odečet 3 ks trubek 
-3,14*0,02*0,02*825*3=-3,109 [B] 
Celkem: A+B=54,641 [C]</t>
  </si>
  <si>
    <t>Přidružená stavební výroba</t>
  </si>
  <si>
    <t>75ID31</t>
  </si>
  <si>
    <t>D+M</t>
  </si>
  <si>
    <t>TĚSNENÍ PRO HDPE TRUBKU DO 40 MM a montáž</t>
  </si>
  <si>
    <t>včetně kompletní montáže těsnění</t>
  </si>
  <si>
    <t>včetně kompletní montáže těsnění 
6=6,000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</si>
  <si>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</si>
  <si>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75ID41</t>
  </si>
  <si>
    <t>TĚSNENÍ PRO HDPE TRUBKU DN110 a montáž</t>
  </si>
  <si>
    <t>včetně kompletní montáže těsnění 
2=2,000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</si>
  <si>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</si>
  <si>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87614</t>
  </si>
  <si>
    <t>CHRÁNIČKY Z TRUB PLAST DN DO 40MM</t>
  </si>
  <si>
    <t>3 ks trubek HDPE40/33 barvy zelená, modrá, 
oranžová pro budoucí trasování optické datové sítě 
3*825=2 475,000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</si>
  <si>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</si>
  <si>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t>
  </si>
  <si>
    <t>CHRÁNIČKY Z TRUB PLASTOVÝCH DN DO 150MM</t>
  </si>
  <si>
    <t>Chráničky jsou umístěny do chráničky DN 110 v celé navržené délce. 
825=825,000 [A]</t>
  </si>
  <si>
    <t>899309</t>
  </si>
  <si>
    <t>DOPLŇKY NA POTRUBÍ - VÝSTRAŽNÁ FÓLIE</t>
  </si>
  <si>
    <t>Šířka fólie: 300mm</t>
  </si>
  <si>
    <t>Šířka fólie: 300mm 
825=825,000 [A]</t>
  </si>
  <si>
    <t>- Položka zahrnuje veškerý materiál, výrobky a polotovary, včetně mimostaveništní a vnitrostaveništní dopravy (rovněž přesuny), včetně naložení a složení,případně s uložením.</t>
  </si>
  <si>
    <t>SO 101.V</t>
  </si>
  <si>
    <t>SO 101 MLADKOV intravilán nová kce (vedlejší)</t>
  </si>
  <si>
    <t>SO 101-0.V</t>
  </si>
  <si>
    <t>Demolice (vedlejší)</t>
  </si>
  <si>
    <t>SO 101-1.V</t>
  </si>
  <si>
    <t>Komunikace (vedlejší)</t>
  </si>
  <si>
    <t>Základní konstrukce (vedlejší)</t>
  </si>
  <si>
    <t>587205</t>
  </si>
  <si>
    <t>PŘEDLÁŽDĚNÍ KRYTU Z BETONOVÝCH DLAŽDIC</t>
  </si>
  <si>
    <t>stávající chodníky v šířce 1 m 
5=od staničení 
8=do staničení 
vlevo 
5=43450,8=43530 
80=80,000 [A] 
vpravo 
5=43290,8=43330 
5=43380,8=43500 
(40+120)=160,000 [B] 
Celkem: A+B=240,000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</si>
  <si>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</si>
  <si>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SO 102.11.H</t>
  </si>
  <si>
    <t>Výměna aktivní zóny SO 102 MLADKOV – CELNÉ extravilán (hlavní)</t>
  </si>
  <si>
    <t>SO 102-11.H</t>
  </si>
  <si>
    <t>150,150*1,8=270,270 [A]</t>
  </si>
  <si>
    <t>viz. prův. a tech. zprávy, situace a vzorové řezy 
z pol 5633. 
273*1,1*0,5=150,150 [A]</t>
  </si>
  <si>
    <t>V AKTIVNÍ ZÓNĚ 
viz. prův. a tech. zprávy, situace a vzorové řezy 
VÝMĚNA AKTIVNÍ ZÓNY - zemina vhodná min. ze štěrku dobře zrněného GW    500 mm       ČSN 736133:2010 
dle diagnostiky vozovky tl. 500 mm 
273*1,1*0,5=150,150 [A]</t>
  </si>
  <si>
    <t>SO 102.H</t>
  </si>
  <si>
    <t>SO 102 MLADKOV – CELNÉ extravilán (hlavní)</t>
  </si>
  <si>
    <t>SO 102-0.H</t>
  </si>
  <si>
    <t>Krajnice:  
1020*(0,5+0,5)*0,1*1,8=183,600 [A] 
0*(0,5)*0,1*1,8=0,000 [B] 
Celkem: A+B=183,600 [C]</t>
  </si>
  <si>
    <t>demolovaná vozovka 96,60*2=193,200 [A]</t>
  </si>
  <si>
    <t>Dlaždice chodníku: 0*0,06*2,5=0,000 [A] 
Obruby bet: 652,80*0,3*0,15*2,5=73,440 [B] 
Žlaby příkopové: 0*0,75*0,15*2,4=0,000 [C] 
Vpusti: 14*0,8=11,200 [D] 
podklad zpev ploch s cem. pojivem 0*2,5=0,000 [E] 
A+B+C+D+E=84,640 [F]</t>
  </si>
  <si>
    <t>viz. prův. a tech. zprávy, situace a vzorové řezy 
1020*(0,5+0,5)=1 020,000 [A] 
0*(0,5)=0,000 [B] 
Celkem: A+B=1 020,000 [C]</t>
  </si>
  <si>
    <t>viz. prův. a tech. zprávy, situace a vzorové řezy 
ODVOZ NA SKLÁDKU DODAVATELE 
100% celkového objemu s odvozem na skládku 
z pol 5633. 
(273)*0,46=125,580 [A]</t>
  </si>
  <si>
    <t>652,800=652,800 [A]</t>
  </si>
  <si>
    <t>viz. prův. a tech. zprávy, situace a vzorové řezy 
celá kce 
km  
0=0,000 [B] 
B=0,000 [H] 
H*0,13=0,000 [I] 
tl. hutněné asf. vrstvy 13 cm ze sondy VS2 v km 44,300 
OŽK 
km 
6229=6 229,000 [A] 
A=6 229,000 [G] 
G*0,10=622,900 [J] 
Lokální sanace km 44,900 - 44,970 L a P v šířce min. 1,5 m od okraje 
2*70*1,5=210,000 [K] 
rozdíl tlouštěk 
K*(0,13-0,10)=6,300 [L] 
I+J+L=629,200 [M]</t>
  </si>
  <si>
    <t>viz. prův. a tech. zprávy, situace a vzorové řezy 
(1020)*(0,5+0,5)*0,10=102,000 [A]</t>
  </si>
  <si>
    <t>viz. prův. a tech. zprávy, situace a vzorové řezy 
ODSTRANĚNÍ KRAJNIC TL DO 100MM 
(1020)*(0,5+0,5)=1 020,000 [A]</t>
  </si>
  <si>
    <t>viz. prův. a tech. zprávy, situace a vzorové řezy 
(1020)*2=2 040,000 [A] 
(0)*1=0,000 [B] 
Celkem: A+B=2 040,000 [C]</t>
  </si>
  <si>
    <t>viz. prův. a tech. zprávy, situace a vzorové řezy 
čištění propustku  
KAMENNÝ 
podélné propustky    
4*6=24,000 [A] 
příčné propustky  
7*10=70,000 [B] 
Celkem: A+B=94,000 [C]</t>
  </si>
  <si>
    <t>viz. prův. a tech. zprávy, situace a vzorové řezy 
Vyfrézovaná živice: 629,200=629,200 [A] 
Podkladní vrstvy - živice: 0,00=0,000 [B] 
Podkladní vrstvy - nestmelené: 96,60=96,600 [C] 
Podkladní vrstvy - cem.poj. : 0=0,000 [D] 
A+B+C+D=725,800 [E]</t>
  </si>
  <si>
    <t>9113A3</t>
  </si>
  <si>
    <t>SVODIDLO OCEL SILNIČ JEDNOSTR, ÚROVEŇ ZADRŽ N1, N2 - DEMONTÁŽ S PŘESUNEM</t>
  </si>
  <si>
    <t>svodidla budou odvezena na skládku cestmistrovství Žamberk, kde budou uložena bez poplatku</t>
  </si>
  <si>
    <t>Mladkov-Celné 
N2 
5=od staničení 
8=do staničení 
5=44300.000,8=   44370.000 
5=44480.000,8=   45030.000 
70+550=620,000 [A]</t>
  </si>
  <si>
    <t>položka zahrnuje: 
- demontáž a odstranění zařízení 
- jeho odvoz na předepsané místo</t>
  </si>
  <si>
    <t>915402</t>
  </si>
  <si>
    <t>VODOR DOPRAV ZNAČ BETON PREFABRIK - ODSTRANĚNÍ</t>
  </si>
  <si>
    <t>bet. vodicí proužky odstranění 
Celné 
163,20=163,200 [A]</t>
  </si>
  <si>
    <t>zahrnuje odstranění a odklizení vybouraného materiálu s odvozem na skládku</t>
  </si>
  <si>
    <t>viz. prův. a tech. zprávy, situace a vzorové řezy 
0 křižovatek, 2 asf. sjezdy 
0*15+2*5=10,000 [A] 
km  
0=0,000 [B] 
příčně 
2*7=14,000 [C] 
Celkem: A+B+C=24,000 [D]</t>
  </si>
  <si>
    <t>966346</t>
  </si>
  <si>
    <t>BOURÁNÍ PROPUSTŮ Z TRUB DN DO 400MM</t>
  </si>
  <si>
    <t>bourání napojení vpustívčetně výtokového čela 
položku čerpat pouze po odsouhlasení TDI a AD 
7*10=70,000 [A] 
ODVOZ NA SKLÁDKU DODAVATELE</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</si>
  <si>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</si>
  <si>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2*7=14,000 [A]</t>
  </si>
  <si>
    <t>SO 102-1.H</t>
  </si>
  <si>
    <t>Odkopávky: 16,380*1,8=29,484 [A] 
Rýhy: 0*1,8=0,000 [B] 
Celkem: A+B=29,484 [C]</t>
  </si>
  <si>
    <t>viz. prův. a tech. zprávy, situace a vzorové řezy 
Výkopy pro komunikace:  
plocha voz. z pol 5633. 
tl nová kce 65 cm  - 59 cm odstraněná kce 
273*(0,65-0,59)=16,380 [A]</t>
  </si>
  <si>
    <t>ODVOZ NA SKLÁDKU DODAVATELE 
Drenáže: 0*0,3=0,000 [A] 
Přípojky UV: 7*8*1,2*2,0=134,400 [B] 
Celkem: A+B=134,400 [C] 
napojení vpustí 
položku čerpat pouze po odsouhlasení TDI a AD</t>
  </si>
  <si>
    <t>viz. prův. a tech. zprávy, situace a vzorové řezy 
Odkopávky: 16,380=16,380 [B]</t>
  </si>
  <si>
    <t>z položky 9183E2 
vytěženou zeminou 
přípojky 
7*8*1,2*1,2=80,640 [A] 
hv 
0*1,75*2*0,3=0,000 [B] 
Celkem: A+B=80,640 [C]</t>
  </si>
  <si>
    <t>přípojky 
7*8*1,2*0,7=47,040 [A]</t>
  </si>
  <si>
    <t>VČETNĚ SVAHOVÁNÍ 
pro ohumusování 
viz. prův. a tech. zprávy, situace a vzorové řezy 
(1020)*(0,5+0,5)=1 020,000 [A]</t>
  </si>
  <si>
    <t>SMĚS STMELENÁ CEMENTEM SC C8/10 
viz. prův. a tech. zprávy, situace a vzorové řezy 
0=0,000 [A] 
(70)*2*(0,05+0,02+0,05+0,030+0,20)=49,000 [B] 
Lokální sanace km 44,900 - 44,970 L a P v šířce min. 1,5 m od okraje 
2*70*1,5=210,000 [C] 
Celkem: A+B+C=259,000 [D]</t>
  </si>
  <si>
    <t>ŠDA 0/32 GE 150 podle ČSN 73 6126-1 
viz. prův. a tech. zprávy, situace a vzorové řezy 
0=0,000 [A] 
(70)*2*(0,05+0,02+0,05+0,030+0,20+0,10)=63,000 [B] 
Lokální sanace km 44,900 - 44,970 L a P v šířce min. 1,5 m od okraje 
2*70*1,5=210,000 [C] 
Celkem: A+B+C=273,000 [D]</t>
  </si>
  <si>
    <t>viz. prův. a tech. zprávy, situace a vzorové řezy 
(1020)*2*0,50=1 020,000 [A]</t>
  </si>
  <si>
    <t>viz. prův. a tech. zprávy, situace a vzorové řezy 
km 44,100-45,120 dl. 1020 m 
6229=6 229,000 [A]</t>
  </si>
  <si>
    <t>viz. prův. a tech. zprávy, situace a vzorové řezy 
km 44,100-45,120 dl. 1020 m 
6229=6 229,000 [A] 
(1020)*2*(0,05+0,02)=142,800 [B] 
Celkem: A+B=6 371,800 [C]</t>
  </si>
  <si>
    <t>viz. prův. a tech. zprávy, situace a vzorové řezy 
0=0,000 [A] 
(0)*2*(0,05+0,02+0,05+0,030)=0,000 [B] 
Lokální sanace km 44,900 - 44,970 L a P v šířce min. 1,5 m od okraje 
2*70*1,5=210,000 [C]</t>
  </si>
  <si>
    <t>87446</t>
  </si>
  <si>
    <t>POTRUBÍ Z TRUB PLASTOVÝCH ODPADNÍCH DN DO 400MM</t>
  </si>
  <si>
    <t>napojení vpustí 
položku čerpat pouze po odsouhlasení TDI a AD 
7*10=70,000 [A]</t>
  </si>
  <si>
    <t>9113A1</t>
  </si>
  <si>
    <t>SVODIDLO OCEL SILNIČ JEDNOSTR, ÚROVEŇ ZADRŽ N1, N2 - DODÁVKA A MONTÁŽ</t>
  </si>
  <si>
    <t>N2</t>
  </si>
  <si>
    <t>Mladkov - Celné 
N2 
5=od staničení 
8=do staničení 
44090.000,8=   44140.000 
44300.000,8=   44370.000 
44480.000,8=   45030.000 
doplnění svodidla mezi 44,140 - 44,300 dl. 160 m 
prodloužení svodidla do 44,420 dl. 50 m 
50+70+550-10+160+50=870,000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</si>
  <si>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</si>
  <si>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bílé bet. vodicí proužky tl. 100 mm 
5=od staničení 
8=do staničení 
vlevo 
nejsou 
1,02*(0)*0,25=0,000 [A] 
vpravo 
5=44200,8=44300 
5=44580,8=45120 
1,02*(100+540)*0,25=163,200 [B] 
Celkem: A+B=163,200 [C]</t>
  </si>
  <si>
    <t>5=od staničení 
8=do staničení 
vlevo 
nejsou 
1,02*(0)=0,000 [A] 
vpravo 
5=44200,8=44300 
5=44580,8=45120 
1,02*(100+540)=652,800 [B] 
odečet nájezdových obr. a přechodových pravých a levých 
-0=0,000 [C] 
odečet nástupištních obrubníků 
-0=0,000 [D] 
Celkem: A+B+C+D=652,800 [E]</t>
  </si>
  <si>
    <t>9181B4</t>
  </si>
  <si>
    <t>ČELA PROPUSTU Z TRUB DN DO 400MM Z BETONU DO C 25/30</t>
  </si>
  <si>
    <t>výtoková čela napojení vpustí 
položku čerpat pouze po odsouhlasení TDI a AD 
7=7,000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</si>
  <si>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</si>
  <si>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včetně profrézování 
0 křižovatek, 2 asf. sjezdy 
0*15+2*5=10,000 [A] 
km  
0=0,000 [B] 
příčně 
2*7=14,000 [C] 
Celkem: A+B+C=24,000 [D]</t>
  </si>
  <si>
    <t>5=   44100.000,8=   44200.000 
5=   44300.000,8=   44370.000 
100+70=170,000 [A]</t>
  </si>
  <si>
    <t>SO 102-8.H</t>
  </si>
  <si>
    <t>viz. prův. a tech. zprávy, situace a vzorové řezy 
ornice 
(1020)*(0,5+0,5)*0,10=102,000 [A]</t>
  </si>
  <si>
    <t>viz. prův. a tech. zprávy, situace a vzorové řezy 
(1020)*(0,5+0,5)=1 020,000 [A]</t>
  </si>
  <si>
    <t>SO 103.11.H</t>
  </si>
  <si>
    <t>Výměna aktivní zóny SO 103 CELNÉ = intravilán Celné a extravilán Celné-Těchonín (hlavní)</t>
  </si>
  <si>
    <t>SO 103-11.H</t>
  </si>
  <si>
    <t>1 005,400*1,8=1 809,720 [A]</t>
  </si>
  <si>
    <t>viz. prův. a tech. zprávy, situace a vzorové řezy 
z pol 5633. 
1828*1,1*0,5=1 005,400 [A]</t>
  </si>
  <si>
    <t>V AKTIVNÍ ZÓNĚ 
viz. prův. a tech. zprávy, situace a vzorové řezy 
VÝMĚNA AKTIVNÍ ZÓNY - zemina vhodná min. ze štěrku dobře zrněného GW    500 mm       ČSN 736133:2010 
dle diagnostiky vozovky tl. 500 mm 
1828*1,1*0,5=1 005,400 [A]</t>
  </si>
  <si>
    <t>SO 103.H</t>
  </si>
  <si>
    <t>SO 103 CELNÉ = intravilán Celné a extravilán Celné-Těchonín (hlavní)</t>
  </si>
  <si>
    <t>SO 103-0.H</t>
  </si>
  <si>
    <t>Krajnice:  
(330+80+180+70+630)*(0,5+0,5)*0,1*1,8=232,200 [A] 
0*(0,5)*0,1*1,8=0,000 [B] 
Celkem: A+B=232,200 [C]</t>
  </si>
  <si>
    <t>demolovaná vozovka 676,360*2=1 352,720 [A]</t>
  </si>
  <si>
    <t>Dlaždice chodníku: 0*0,06*2,5=0,000 [A] 
Obruby bet: 1081,20*0,3*0,15*2,5=121,635 [B] 
Žlaby příkopové: 0*0,75*0,15*2,4=0,000 [C] 
Vpusti: 7*0,8=5,600 [D] 
podklad zpev ploch s cem. pojivem 0*2,5=0,000 [E] 
A+B+C+D+E=127,235 [F]</t>
  </si>
  <si>
    <t>frézing 0*2=0,000 [A] 
podklad s asf pojivem 
255,920*2=511,840 [B] 
A+B=511,840 [C]</t>
  </si>
  <si>
    <t>viz. prův. a tech. zprávy, situace a vzorové řezy 
330+80+180+70+630*(0,5+0,5)=1 290,000 [A] 
0*(0,5)=0,000 [B] 
Celkem: A+B=1 290,000 [C]</t>
  </si>
  <si>
    <t>viz. prův. a tech. zprávy, situace a vzorové řezy 
ODVOZ NA SKLÁDKU DODAVATELE 
100% celkového objemu s odvozem na skládku 
z pol 5633. 
(1828)*0,37=676,360 [A]</t>
  </si>
  <si>
    <t>viz. prův. a tech. zprávy, situace a vzorové řezy 
penetrační makadam  tl. 14 cm 
z pol 5633. 
(1828)*0,14=255,920 [A]</t>
  </si>
  <si>
    <t>1081,200=1 081,200 [A]</t>
  </si>
  <si>
    <t>viz. prův. a tech. zprávy, situace a vzorové řezy 
celá kce 
km 45,450-45,520 dl. cca 70 m zastávky Celné 
935=935,000 [B] 
km 45,900-45,970 dl. cca 70 m vjezdová brána Celné 
449+18=467,000 [E] 
B+E=1 402,000 [H] 
H*0,14=196,280 [I] 
tl. hutněné asf. vrstvy 14 cm ze sondy VS3 v km 45,400 
OŽK 
km 45,120-45,450 dl. cca 330 m 
2131=2 131,000 [A] 
km 45,520-45,600 dl. 80 m 
441=441,000 [C] 
km 45,600-45,720 dl. 120 m 
bez oprav 
km 45,720-45,900 dl. 180 m 
1220+132=1 352,000 [D] 
km 45,970-46,600 dl. 630 m extravilán Celné - Těchonín 
4118=4 118,000 [F] 
Celkem: A+C+D+F=8 042,000 [G] 
G*0,10=804,200 [J] 
Lokální sanace km 46,070 - 46,170 L a P v šířce min. 1,5 m od okraje 
2*100*1,5=300,000 [K] 
rozdíl tlouštěk 
K*(0,14-0,10)=12,000 [L] 
I+J+L=1 012,480 [M] 
doplnění v roce 2023 
křižovatka na Studené 
1268*0,10=126,800 [N] 
M+N=1 139,280 [O]</t>
  </si>
  <si>
    <t>viz. prův. a tech. zprávy, situace a vzorové řezy 
(330+80+180+70+630)*(0,5+0,5)*0,10=129,000 [A]</t>
  </si>
  <si>
    <t>viz. prův. a tech. zprávy, situace a vzorové řezy 
ODSTRANĚNÍ KRAJNIC TL DO 100MM 
(330+80+180+70+630)*(0,5+0,5)=1 290,000 [A]</t>
  </si>
  <si>
    <t>viz. prův. a tech. zprávy, situace a vzorové řezy 
(330+80+180+70+630)*2=2 580,000 [A] 
(0)*1=0,000 [B] 
Celkem: A+B=2 580,000 [C]</t>
  </si>
  <si>
    <t>viz. prův. a tech. zprávy, situace a vzorové řezy 
čištění propustku  
KAMENNÝ 
podélné propustky    
8*6=48,000 [A] 
příčné propustky  
0=0,000 [B] 
Celkem: A+B=48,000 [C]</t>
  </si>
  <si>
    <t>viz. prův. a tech. zprávy, situace a vzorové řezy 
Vyfrézovaná živice: 1000,480=1 000,480 [A] 
Podkladní vrstvy - živice: 255,920=255,920 [B] 
Podkladní vrstvy - nestmelené: 676,36=676,360 [C] 
Podkladní vrstvy - cem.poj. : 0=0,000 [D] 
A+B+C+D=1 932,760 [E]</t>
  </si>
  <si>
    <t>Celné 
N2 
5=od staničení 
8=do staničení 
5=   45310.000,8=   45370.000 
5=   46050.000,8=   46210.000 
60+160=220,000 [A]</t>
  </si>
  <si>
    <t>9117C3</t>
  </si>
  <si>
    <t>SVOD OCEL ZÁBRADEL ÚROVEŇ ZADRŽ H2 - DEMONTÁŽ S PŘESUNEM</t>
  </si>
  <si>
    <t>Celné 
H2 
5=od staničení 
8=do staničení 
5=   45120.000,8=   45230.000 
5=   45520.000,8=   45600.000 
5=   45720.000,8=   45760.000 
110+80+40=230,000 [A]</t>
  </si>
  <si>
    <t>bet. vodicí proužky odstranění 
Celné 
270,30=270,300 [A]</t>
  </si>
  <si>
    <t>viz. prův. a tech. zprávy, situace a vzorové řezy 
3 křižovatek, 4 asf. sjezdy 
3*15+4*5=65,000 [A] 
km 45,230-45,270 
km 45,785-45,815 
40+30=70,000 [B] 
příčně 
8*7=56,000 [C] 
Celkem: A+B+C=191,000 [D]</t>
  </si>
  <si>
    <t>966358</t>
  </si>
  <si>
    <t>BOURÁNÍ PROPUSTŮ Z TRUB DN DO 600MM</t>
  </si>
  <si>
    <t>prodlužovaný propust vjezdová brána Celné km 45,942 
bourání stávajících čel 
2=2,000 [A]</t>
  </si>
  <si>
    <t>7=7,000 [A]</t>
  </si>
  <si>
    <t>SO 103-1.H</t>
  </si>
  <si>
    <t>Odkopávky: (0)*1,8=0,000 [A] 
Rýhy: 182,40*1,8=328,320 [B] 
Celkem: A+B=328,320 [C]</t>
  </si>
  <si>
    <t>ODVOZ NA SKLÁDKU DODAVATELE 
Drenáže: 160*0,3=48,000 [A] 
Přípojky UV: 7*8*1,2*2,0=134,400 [B] 
Celkem: A+B=182,400 [C]</t>
  </si>
  <si>
    <t>VČETNĚ SVAHOVÁNÍ 
pro ohumusování 
viz. prův. a tech. zprávy, situace a vzorové řezy 
(330+80+180+70+630)*(0,5+0,5)=1 290,000 [A]</t>
  </si>
  <si>
    <t>netkaná geotextílie 300 g/m2, pevnost v tahu: 10 kN/m 
oboustranně 
2*80*2,5=400,000 [A]</t>
  </si>
  <si>
    <t>trativody PVC DN 160 
oboustranně 
2*80=160,000 [A]</t>
  </si>
  <si>
    <t>SMĚS STMELENÁ CEMENTEM SC C8/10 
viz. prův. a tech. zprávy, situace a vzorové řezy 
km 45,450-45,520 dl. cca 70 m zastávky Celné 
935=935,000 [A] 
km 45,900-45,970 dl. cca 70 m vjezdová brána Celné 
449+18=467,000 [B] 
(70+70)*2*(0,05+0,02+0,05+0,030+0,20)=98,000 [C] 
Lokální sanace km 46,070 - 46,170 L a P v šířce min. 1,5 m od okraje 
2*100*1,5=300,000 [D] 
Celkem: A+B+C+D=1 800,000 [E]</t>
  </si>
  <si>
    <t>ŠDA 0/32 GE 150 podle ČSN 73 6126-1 
viz. prův. a tech. zprávy, situace a vzorové řezy 
km 45,450-45,520 dl. cca 70 m zastávky Celné 
935=935,000 [A] 
km 45,900-45,970 dl. cca 70 m vjezdová brána Celné 
449+18=467,000 [B] 
(70+70)*2*(0,05+0,02+0,05+0,030+0,20+0,10)=126,000 [C] 
Lokální sanace km 46,070 - 46,170 L a P v šířce min. 1,5 m od okraje 
2*100*1,5=300,000 [D] 
Celkem: A+B+C+D=1 828,000 [E]</t>
  </si>
  <si>
    <t>viz. prův. a tech. zprávy, situace a vzorové řezy 
(330+80+180+70+630)*2*0,50=1 290,000 [A]</t>
  </si>
  <si>
    <t>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Celkem: A+B+C+D+E+F=9 444,000 [G] 
doplnění v roce 2023 
křižovatka na Studené 
1268=1 268,000 [H] 
G+H=10 712,000 [I]</t>
  </si>
  <si>
    <t>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(330+80+180+70+630)*2*(0,05+0,02)=180,600 [G] 
Celkem: A+B+C+D+E+F+G=9 624,600 [H] 
doplnění v roce 2023 
křižovatka na Studené 
1268=1 268,000 [I] 
H+I=10 892,600 [J]</t>
  </si>
  <si>
    <t>viz. prův. a tech. zprávy, situace a vzorové řezy 
km 45,450-45,520 dl. cca 70 m zastávky Celné 
935=935,000 [A] 
km 45,900-45,970 dl. cca 70 m vjezdová brána Celné 
449+18=467,000 [B] 
(70+70)*2*(0,05+0,02+0,05+0,030)=42,000 [C] 
Lokální sanace km 46,070 - 46,170 L a P v šířce min. 1,5 m od okraje 
2*100*1,5=300,000 [D] 
Celkem: A+B+C+D=1 744,000 [E]</t>
  </si>
  <si>
    <t>ostrůvky plocha 
km 45,460 a 45,900 
20+18=38,000 [A]</t>
  </si>
  <si>
    <t>7*10=70,000 [A]</t>
  </si>
  <si>
    <t>9117C1</t>
  </si>
  <si>
    <t>SVOD OCEL ZÁBRADEL ÚROVEŇ ZADRŽ H2 - DODÁVKA A MONTÁŽ</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</si>
  <si>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</si>
  <si>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bílé bet. vodicí proužky tl. 100 mm 
5=od staničení 
8=do staničení 
vlevo 
5=45210,8=45240 
5=45270,8=45310 
5=45450,8=45520 
5=45720,8=45870 
5=46370,8=46440 
1,02*(30+40+70+150+70)*0,25=91,800 [A] 
vpravo 
5=45120,8=45380 
5=45450,8=45520 
5=45980,8=46220 
5=46470,8=46600 
1,02*(260+70+240+130)*0,25=178,500 [B] 
Celkem: A+B=270,300 [C]</t>
  </si>
  <si>
    <t>5=od staničení 
8=do staničení 
vlevo 
5=45210,8=45240 
5=45270,8=45310 
5=45450,8=45520 
5=45720,8=45870 
5=46370,8=46440 
1,02*(30+40+70+150+70)=367,200 [A] 
vpravo 
5=45120,8=45380 
5=45450,8=45520 
5=45980,8=46220 
5=46470,8=46600 
1,02*(260+70+240+130)=714,000 [B] 
odečet nájezdových obr. a přechodových pravých a levých 
-24-12=-36,000 [C] 
odečet nástupištních obrubníků 
-24=-24,000 [D] 
Celkem: A+B+C+D=1 021,200 [E]</t>
  </si>
  <si>
    <t>nájezdový 
obrubník nájezdový 150/150/1000 
samostatné sjezdy, přechody a místa pro přecházení 
1,02*4*6=24,480 [A]</t>
  </si>
  <si>
    <t>přechodový 
obrubník přechodový levý 250-150/150/1000 
obrubník přechodový pravý 150-250/150/1000 
samostatné sjezdy, přechody a místa pro přecházení 
levý 6=6,000 [A] 
pravý 6=6,000 [B] 
Celkem: A+B=12,000 [C]</t>
  </si>
  <si>
    <t>91725</t>
  </si>
  <si>
    <t>NÁSTUPIŠTNÍ OBRUBNÍKY BETONOVÉ</t>
  </si>
  <si>
    <t>zastávky Celné 
2*12=24,000 [A]</t>
  </si>
  <si>
    <t>ostrůvky obvod 
25+27=52,000 [A]</t>
  </si>
  <si>
    <t>9181D4</t>
  </si>
  <si>
    <t>ČELA PROPUSTU Z TRUB DN DO 600MM Z BETONU DO C 25/30</t>
  </si>
  <si>
    <t>prodlužovaný propust vjezdová brána Celné km 45,942 
2=2,000 [A]</t>
  </si>
  <si>
    <t>9183D2</t>
  </si>
  <si>
    <t>PROPUSTY Z TRUB DN 600MM ŽELEZOBETONOVÝCH</t>
  </si>
  <si>
    <t>prodlužovaný propust vjezdová brána Celné km 45,942 
2*2=4,000 [A]</t>
  </si>
  <si>
    <t>Položka zahrnuje:  
- dodání a položení potrubí z trub z dokumentací předepsaného materiálu a předepsaného průměru  
- případné úpravy trub (zkrácení, šikmé seříznutí)  
Nezahrnuje podkladní vrstvy a obetonování.</t>
  </si>
  <si>
    <t>krajníky 
z pol 91743 
(25+27)*0,2=10,400 [A]</t>
  </si>
  <si>
    <t>včetně profrézování 
3 křižovatek, 4 asf. sjezdy 
3*15+4*5=65,000 [A] 
km 45,230-45,270 
km 45,785-45,815 
40+30=70,000 [B] 
příčně 
8*7=56,000 [C] 
Celkem: A+B+C=191,000 [D]</t>
  </si>
  <si>
    <t>ostrůvky obvod 
(25+27)*0,25=13,000 [A]</t>
  </si>
  <si>
    <t>SO 103-8.H</t>
  </si>
  <si>
    <t>viz. prův. a tech. zprávy, situace a vzorové řezy 
ornice 
(330+80+180+70+630)*(0,5+0,5)*0,10=129,000 [A]</t>
  </si>
  <si>
    <t>viz. prův. a tech. zprávy, situace a vzorové řezy 
(330+80+180+70+630)*(0,5+0,5)=1 290,000 [A]</t>
  </si>
  <si>
    <t>SO 103.V</t>
  </si>
  <si>
    <t>SO 103 CELNÉ = intravilán Celné a extravilán Celné-Těchonín (vedlejší)</t>
  </si>
  <si>
    <t>SO 103-0.V</t>
  </si>
  <si>
    <t>SO 103-1.V</t>
  </si>
  <si>
    <t>nástupiště zastávky Celné 
110+90=200,000 [A]</t>
  </si>
  <si>
    <t>SO 104.11.H</t>
  </si>
  <si>
    <t>Výměna aktivní zóny SO 104 TĚCHONÍN (hlavní)</t>
  </si>
  <si>
    <t>SO 104-11.H</t>
  </si>
  <si>
    <t>874,500*1,8=1 574,100 [A]</t>
  </si>
  <si>
    <t>viz. prův. a tech. zprávy, situace a vzorové řezy 
z pol 5633. 
1590*1,1*0,5=874,500 [A]</t>
  </si>
  <si>
    <t>V AKTIVNÍ ZÓNĚ 
viz. prův. a tech. zprávy, situace a vzorové řezy 
VÝMĚNA AKTIVNÍ ZÓNY - zemina vhodná min. ze štěrku dobře zrněného GW    500 mm       ČSN 736133:2010 
dle diagnostiky vozovky tl. 500 mm 
1590*1,1*0,5=874,500 [A]</t>
  </si>
  <si>
    <t>SO 104.H</t>
  </si>
  <si>
    <t>SO 104 TĚCHONÍN (hlavní)</t>
  </si>
  <si>
    <t>SO 104-0.H</t>
  </si>
  <si>
    <t>Krajnice:  
1345*0,1*1,8=242,100 [A] 
příkopy 
2760*(0,5)*0,1*1,8=248,400 [B] 
Celkem: A+B=490,500 [C]</t>
  </si>
  <si>
    <t>demolovaná vozovka 858,6*2=1 717,200 [A]</t>
  </si>
  <si>
    <t>Dlaždice chodníku: 0*0,06*2,5=0,000 [A] 
Obruby bet: 0*0,3*0,15*2,5=0,000 [B] 
Žlaby příkopové: 0*0,75*0,15*2,4=0,000 [C] 
Vpusti: 4*0,8=3,200 [D] 
podklad zpev ploch s cem. pojivem 0*2,5=0,000 [E] 
A+B+C+D+E=3,200 [F]</t>
  </si>
  <si>
    <t>viz. prův. a tech. zprávy, situace a vzorové řezy 
ODVOZ NA SKLÁDKU DODAVATELE 
100% celkového objemu s odvozem na skládku 
(1590)*0,54=858,600 [A]</t>
  </si>
  <si>
    <t>113544</t>
  </si>
  <si>
    <t>ODSTRANĚNÍ OBRUB Z KRAJNÍKŮ, ODVOZ NA SKLÁDKU DODAVATELE</t>
  </si>
  <si>
    <t>km 46,600-46,665 
55=55,000 [A] 
km 46,825-46,875 
50=50,000 [B] 
Celkem: A+B=105,000 [C]</t>
  </si>
  <si>
    <t>113554</t>
  </si>
  <si>
    <t>ODSTRANĚNÍ OBRUB Z DLAŽEBNÍCH KOSTEK JEDNODUCHÝCH, ODVOZ NA SKLÁDKU DODAVATELE</t>
  </si>
  <si>
    <t>P km 46,660-46,725 
65=65,000 [A] 
km 47,010-47,040 
30*2=60,000 [B] 
Celkem: A+B=125,000 [C]</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</si>
  <si>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Celkem: A+B+C+D+E+F+G=4 009,000 [H] 
H*0,11=440,990 [I] 
tl. hutněné asf. vrstvy 11 cm ze sondy VS4 (rok 2014) v km 46,800 
doplnění v roce 2023 
OŽK 4 cm 
OŽK 4 cm podjezd a okolí od 47,020 do 47,117 
OŽK 4 cm kostel km od 47,760 do 47,850 
(492+743)*0,04=49,400 [J] 
OŽK 10 cm 
OŽK 10 cm nad podjezdem, přes most 311-015A od 47,117 do 47,440 
OŽK 10 cm ke kostelu od 47,535 do 47,760 
OŽK 10 cm k vojákům od 47,850 do 48,347 
(2123+1314+3524)*0,10=696,100 [K] 
I+J+K=1 186,490 [L]</t>
  </si>
  <si>
    <t>viz. prův. a tech. zprávy, situace a vzorové řezy 
(200+200+95+79)*(0,5+0,5)*0,10=57,400 [A]</t>
  </si>
  <si>
    <t>viz. prův. a tech. zprávy, situace a vzorové řezy 
ODSTRANĚNÍ KRAJNIC TL DO 100MM 
(200+200+95+79)*(0,5+0,5)=574,000 [A] 
doplnění v roce 2023 
od 47,117 do 47,760 jednostranně 
(760-117-95)*1*0,50=274,000 [B] 
od 47,850 do 48,347 oboustranně 
(8347-7850)*2*0,50=497,000 [C] 
Celkem: A+B+C=1 345,000 [D]</t>
  </si>
  <si>
    <t>viz. prův. a tech. zprávy, situace a vzorové řezy 
(200-125+200-50-30-40-20+95+79)*2=618,000 [A] 
(125+50+30+40+20)*1=265,000 [B] 
Celkem: A+B=883,000 [C] 
doplnění v roce 2023 
od 47,850 do 48,347 oboustranně 
(8347-7850)*2=994,000 [D] 
Celkem: A+B+C+D=2 760,000 [E]</t>
  </si>
  <si>
    <t>viz. prův. a tech. zprávy, situace a vzorové řezy 
čištění propustku  
KAMENNÝ 
podélné propustky    
1*6=6,000 [A] 
příčné propustky  
0=0,000 [B] 
Celkem: A+B=6,000 [C]</t>
  </si>
  <si>
    <t>viz. prův. a tech. zprávy, situace a vzorové řezy 
Vyfrézovaná živice: 1186,490=1 186,490 [A] 
Podkladní vrstvy - živice: 0=0,000 [B] 
Podkladní vrstvy - nestmelené: 858,6=858,600 [C] 
Podkladní vrstvy - cem.poj. : 0=0,000 [D] 
A+B+C+D=2 045,090 [E]</t>
  </si>
  <si>
    <t>bet. vodicí proužky odstranění 
Těchonín 
125*1*0,25=31,250 [A]</t>
  </si>
  <si>
    <t>viz. prův. a tech. zprávy, situace a vzorové řezy 
5 křižovatek 
5*15=75,000 [A] 
km 46,950-46,977 
27=27,000 [B] 
příčně 
9*7=63,000 [C] 
Celkem: A+B+C=165,000 [D]</t>
  </si>
  <si>
    <t>4=4,000 [A]</t>
  </si>
  <si>
    <t>SO 104-1.H</t>
  </si>
  <si>
    <t>Odkopávky: (0)*1,8=0,000 [A] 
Rýhy: 162*1,8=291,600 [B] 
Celkem: A+B=291,600 [C]</t>
  </si>
  <si>
    <t>ODVOZ NA SKLÁDKU DODAVATELE 
Drenáže: 380*0,3=114,000 [A] 
Přípojky UV: 4*5*1,2*2,0=48,000 [B] 
Celkem: A+B=162,000 [C]</t>
  </si>
  <si>
    <t>z položky 9183E2 
vytěženou zeminou 
přípojky 
4*5*1,2*1,2=28,800 [A] 
hv 
0*1,75*2*0,3=0,000 [B] 
Celkem: A+B=28,800 [C]</t>
  </si>
  <si>
    <t>přípojky 
4*5*1,2*0,7=16,800 [A]</t>
  </si>
  <si>
    <t>VČETNĚ SVAHOVÁNÍ 
pro ohumusování 
viz. prův. a tech. zprávy, situace a vzorové řezy 
(200+200+95+79)*(0,5+0,5)=574,000 [A]</t>
  </si>
  <si>
    <t>netkaná geotextílie 300 g/m2, pevnost v tahu: 10 kN/m 
oboustranně 
2*190*2,5=950,000 [A]</t>
  </si>
  <si>
    <t>trativody PVC DN 160 
oboustranně 
2*190=380,000 [A]</t>
  </si>
  <si>
    <t>SMĚS STMELENÁ CEMENTEM SC C8/10 
viz. prův. a tech. zprávy, situace a vzorové řezy 
km 46,800-cca47,000 dl. cca 200 m 
1223=1 223,000 [A] 
km cca47,010-47,040 podjezd Těchonín a křižov. k žst.Těchonín 
187=187,000 [B] 
(200)*2*(0,05+0,02+0,05+0,030+0,20)=140,000 [C] 
Celkem: A+B+C=1 550,000 [D]</t>
  </si>
  <si>
    <t>ŠDA 0/32 GE 150 podle ČSN 73 6126-1 
viz. prův. a tech. zprávy, situace a vzorové řezy 
km 46,800-cca47,000 dl. cca 200 m 
1223=1 223,000 [A] 
km cca47,010-47,040 podjezd Těchonín a křižov. k žst.Těchonín 
187=187,000 [B] 
(200)*2*(0,05+0,02+0,05+0,030+0,20+0,10)=180,000 [C] 
Celkem: A+B+C=1 590,000 [D]</t>
  </si>
  <si>
    <t>viz. prův. a tech. zprávy, situace a vzorové řezy 
(200+200+95+79)*2*0,50=574,000 [A] 
doplnění v roce 2023 
od 47,117 do 47,760 jednostranně 
(760-117-95)*1*0,50=274,000 [B] 
od 47,850 do 48,347 oboustranně 
(8347-7850)*2*0,50=497,000 [C] 
Celkem: A+B+C=1 345,000 [D]</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</si>
  <si>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47,440-47,535 dl. 95 m střed obce 
606=606,000 [E] 
km 48,347-48,426 dl. 79 m konec obce 
534=534,000 [F] 
zpevněná plocha km 49,950-46,970 
148=148,000 [G] 
Celkem: A+B+C+D+E+F+G=4 009,000 [H] 
doplnění v roce 2023 
OŽK 4 cm 
OŽK 4 cm podjezd a okolí od 47,020 do 47,117 
OŽK 4 cm kostel km od 47,760 do 47,850 
492+743=1 235,000 [I] 
OŽK 10 cm 
OŽK 10 cm nad podjezdem, přes most 311-015A od 47,117 do 47,440 
OŽK 10 cm ke kostelu od 47,535 do 47,760 
OŽK 10 cm k vojákům od 47,850 do 48,347 
2123+1314+3524=6 961,000 [J] 
I+J=8 196,000 [K] 
H+K=12 205,000 [L]</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</si>
  <si>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(200+200+95+79)*2*(0,05+0,02)=80,360 [H] 
Celkem: A+B+C+D+E+F+G+H=4 089,360 [I] 
doplnění v roce 2023 
OŽK 10 cm 
OŽK 10 cm nad podjezdem, přes most 311-015A od 47,117 do 47,440 
OŽK 10 cm ke kostelu od 47,535 do 47,760 
OŽK 10 cm k vojákům od 47,850 do 48,347 
2123+1314+3524=6 961,000 [J] 
I+J=11 050,360 [K]</t>
  </si>
  <si>
    <t>viz. prův. a tech. zprávy, situace a vzorové řezy 
km 46,800-cca47,000 dl. cca 200 m 
1223=1 223,000 [A] 
km cca47,010-47,040 podjezd Těchonín a křižov. k žst.Těchonín 
187=187,000 [B] 
200*2*(0,05+0,02+0,05+0,030)=60,000 [C] 
Celkem: A+B+C=1 470,000 [D]</t>
  </si>
  <si>
    <t>4*5=20,000 [A]</t>
  </si>
  <si>
    <t>samonivelační hrnce 
25=25,000 [A]</t>
  </si>
  <si>
    <t>vybourání stávajících hrnců 
10=10,000 [A] 
doplnění v roce 2023 
15=15,000 [B] 
Celkem: A+B=25,000 [C]</t>
  </si>
  <si>
    <t>9111A1</t>
  </si>
  <si>
    <t>ZÁBRADLÍ SILNIČNÍ S VODOR MADLY - DODÁVKA A MONTÁŽ</t>
  </si>
  <si>
    <t>do podjezdu</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</si>
  <si>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</si>
  <si>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bílé bet. vodicí proužky tl. 100 mm 
5=od staničení 
8=do staničení 
vlevo 
5=46820,8=46870 
5=46920,8=46950 
5=47010,8=47040 
1,02*(50+30+30)=112,200 [A] 
vpravo 
5=46600,8=46720 
5=46970,8=47010 
5=47010,8=47040 
1,02*(120+40+30)=193,800 [B] 
Celkem: A+B=306,000 [C]</t>
  </si>
  <si>
    <t>5=od staničení 
8=do staničení 
vlevo 
5=46820,8=46870 
5=46920,8=46950 
5=47010,8=47040 
1,02*(50+30+30)=112,200 [A] 
vpravo 
5=46600,8=46720 
5=46970,8=47010 
5=47010,8=47040 
1,02*(120+40+30)=193,800 [B] 
odečet nájezdových obr. a přechodových pravých a levých 
-20-10=-30,000 [C] 
odečet nástupištních obrubníků 
-0=0,000 [D] 
Celkem: A+B+C+D=276,000 [E]</t>
  </si>
  <si>
    <t>včetně profrézování 
5 křižovatek 
5*15=75,000 [A] 
km 46,950-46,977 
27=27,000 [B] 
příčně 
9*7=63,000 [C] 
Celkem: A+B+C=165,000 [D]</t>
  </si>
  <si>
    <t>935822</t>
  </si>
  <si>
    <t>ŽLABY A RIGOLY DLÁŽDĚNÉ Z KOSTEK VELKÝCH DO BETONU TL 100MM</t>
  </si>
  <si>
    <t>L 46,650-46,710 
L 46,922-46,950 
P 46,900-46,940 
(60+28+40)*0,15=19,200 [A]</t>
  </si>
  <si>
    <t>SO 104-8.H</t>
  </si>
  <si>
    <t>viz. prův. a tech. zprávy, situace a vzorové řezy 
ornice 
(200+200+95+79)*(0,5+0,5)*0,10=57,400 [A]</t>
  </si>
  <si>
    <t>viz. prův. a tech. zprávy, situace a vzorové řezy 
(200+200+95+79)*(0,5+0,5)=574,000 [A]</t>
  </si>
  <si>
    <t>SO 104.V</t>
  </si>
  <si>
    <t>SO 104 TĚCHONÍN (vedlejší)</t>
  </si>
  <si>
    <t>SO 104-0.V</t>
  </si>
  <si>
    <t>SO 104-1.V</t>
  </si>
  <si>
    <t>56333</t>
  </si>
  <si>
    <t>VOZOVKOVÉ VRSTVY ZE ŠTĚRKODRTI TL. DO 150MM</t>
  </si>
  <si>
    <t>podjezd 
30+54+16=100,000 [A]</t>
  </si>
  <si>
    <t>582611</t>
  </si>
  <si>
    <t>KRYTY Z BETON DLAŽDIC SE ZÁMKEM ŠEDÝCH TL 60MM DO LOŽE Z KAM</t>
  </si>
  <si>
    <t>podjezd 
30+54=84,000 [A]</t>
  </si>
  <si>
    <t>58261A</t>
  </si>
  <si>
    <t>KRYTY Z BETON DLAŽDIC SE ZÁMKEM BAREV RELIÉF TL 60MM DO LOŽE Z KAM</t>
  </si>
  <si>
    <t>podjezd 
2*2*4=16,000 [A]</t>
  </si>
  <si>
    <t>SO 105.11.H</t>
  </si>
  <si>
    <t>Výměna aktivní zóny SO 105 TĚCHONÍN - JAMNÉ extravilán (hlavní)</t>
  </si>
  <si>
    <t>SO 105-11.H</t>
  </si>
  <si>
    <t>214,500*1,8=386,100 [A]</t>
  </si>
  <si>
    <t>viz. prův. a tech. zprávy, situace a vzorové řezy 
z pol 5633. 
390*1,1*0,5=214,500 [A]</t>
  </si>
  <si>
    <t>V AKTIVNÍ ZÓNĚ 
viz. prův. a tech. zprávy, situace a vzorové řezy 
VÝMĚNA AKTIVNÍ ZÓNY - zemina vhodná min. ze štěrku dobře zrněného GW    500 mm       ČSN 736133:2010 
dle diagnostiky vozovky tl. 500 mm 
390*1,1*0,5=214,500 [A]</t>
  </si>
  <si>
    <t>SO 105.H</t>
  </si>
  <si>
    <t>SO 105 TĚCHONÍN - JAMNÉ extravilán (hlavní)</t>
  </si>
  <si>
    <t>SO 105-0.H</t>
  </si>
  <si>
    <t>Krajnice:  
(574+300+1420)*(0,5+0,5)*0,1*1,8=412,920 [A] 
0*(0,5)*0,1*1,8=0,000 [B] 
Celkem: A+B=412,920 [C]</t>
  </si>
  <si>
    <t>demolovaná vozovka 233,10*2=466,200 [A]</t>
  </si>
  <si>
    <t>Dlaždice chodníku: 0*0,06*2,5=0,000 [A] 
Obruby bet: 610*0,3*0,15*2,5=68,625 [B] 
Žlaby příkopové: 0*0,75*0,15*2,4=0,000 [C] 
Vpusti: 14*0,8=11,200 [D] 
podklad zpev ploch s cem. pojivem 0*2,5=0,000 [E] 
A+B+C+D+E=79,825 [F]</t>
  </si>
  <si>
    <t>frézing 0*2=0,000 [A] 
podklad s asf pojivem 
113,400*2=226,800 [B] 
A+B=226,800 [C]</t>
  </si>
  <si>
    <t>viz. prův. a tech. zprávy, situace a vzorové řezy 
(574+300+1420)*(0,5+0,5)=2 294,000 [A] 
0*(0,5)=0,000 [B] 
Celkem: A+B=2 294,000 [C]</t>
  </si>
  <si>
    <t>viz. prův. a tech. zprávy, situace a vzorové řezy 
ODVOZ NA SKLÁDKU DODAVATELE 
100% celkového objemu s odvozem na skládku 
z pol 5633. 
(630)*0,37=233,100 [A]</t>
  </si>
  <si>
    <t>viz. prův. a tech. zprávy, situace a vzorové řezy 
penetrační makadam  tl. 18 cm 
z pol 5633. 
(630)*0,18=113,400 [A]</t>
  </si>
  <si>
    <t>km 50,490-51,100 
610=610,000 [A]</t>
  </si>
  <si>
    <t>viz. prův. a tech. zprávy, situace a vzorové řezy 
celá kce 
km  
0=0,000 [B] 
B=0,000 [H] 
H*0,10=0,000 [I] 
tl. hutněné asf. vrstvy 10 cm ze sondy VS6 v km 48,500 
tl. hutněné asf. vrstvy 11 cm ze sondy VS8 v km 50,100 
OŽK 
km 48,426-49,000 dl. 574 m 
3717=3 717,000 [N] 
km 49,000-49,300 dl. 300 m 
1956=1 956,000 [O] 
km 49,680-51,100 dl. 1420 m 
9289=9 289,000 [P] 
zastávky Sobkovice odb. 
98+230=328,000 [Q] 
N+O+P+Q=15 290,000 [G] 
G*0,10=1 529,000 [J] 
Lokální sanace km 44,900 - 44,970 L a P v šířce min. 1,5 m od okraje 
2*0*1,5=0,000 [K] 
Lokální sanace km 50,080 - 50,180 pravý jízdní pruh 
1*100*3,0=300,000 [R] 
rozdíl tlouštěk 
(K+R)*(0,11-0,10)=3,000 [L] 
I+J+L=1 532,000 [M]</t>
  </si>
  <si>
    <t>viz. prův. a tech. zprávy, situace a vzorové řezy 
(574+300+1420)*(0,5+0,5)*0,10=229,400 [A]</t>
  </si>
  <si>
    <t>viz. prův. a tech. zprávy, situace a vzorové řezy 
ODSTRANĚNÍ KRAJNIC TL DO 100MM 
(574+300+1420)*(0,5+0,5)=2 294,000 [A]</t>
  </si>
  <si>
    <t>viz. prův. a tech. zprávy, situace a vzorové řezy 
(574+300+1420)*2=4 588,000 [A] 
(0)*1=0,000 [B] 
Celkem: A+B=4 588,000 [C]</t>
  </si>
  <si>
    <t>12933</t>
  </si>
  <si>
    <t>ČIŠTĚNÍ PŘÍKOPŮ OD NÁNOSU PŘES 0,50M3/M</t>
  </si>
  <si>
    <t>prohloubení příkopů 
48,480-48,550 
49,070-49,220 
49,790-50,130 
70+150+340=560,000 [A]</t>
  </si>
  <si>
    <t>viz. prův. a tech. zprávy, situace a vzorové řezy 
čištění propustku  
KAMENNÝ 
podélné propustky    
6*6=36,000 [A] 
příčné propustky  
3*10+20+10+2*13+25=111,000 [B] 
Celkem: A+B=147,000 [C]</t>
  </si>
  <si>
    <t>viz. prův. a tech. zprávy, situace a vzorové řezy 
Vyfrézovaná živice: 1532,00=1 532,000 [A] 
Podkladní vrstvy - živice: 70,20=70,200 [B] 
Podkladní vrstvy - nestmelené: 144,30=144,300 [C] 
Podkladní vrstvy - cem.poj. : 0=0,000 [D] 
A+B+C+D=1 746,500 [E]</t>
  </si>
  <si>
    <t>bet. vodicí proužky odstranění 
Jamné 
km 50,490-51,100 
610*0,25=152,500 [A]</t>
  </si>
  <si>
    <t>viz. prův. a tech. zprávy, situace a vzorové řezy 
2 křižovatek, 0 asf. sjezdy 
2*15+0*5=30,000 [A] 
km  
0=0,000 [B] 
příčně 
4*7=28,000 [C] 
Celkem: A+B+C=58,000 [D]</t>
  </si>
  <si>
    <t>bourání napojení vpustívčetně výtokového čela 
položku čerpat pouze po odsouhlasení TDI a AD 
3*10=30,000 [A] 
ODVOZ NA SKLÁDKU DODAVATELE</t>
  </si>
  <si>
    <t>2*3=6,000 [A]</t>
  </si>
  <si>
    <t>SO 105-1.H</t>
  </si>
  <si>
    <t>VČETNĚ SVAHOVÁNÍ 
pro ohumusování 
viz. prův. a tech. zprávy, situace a vzorové řezy 
(574+300+1420)*(0,5+0,5)=2 294,000 [A]</t>
  </si>
  <si>
    <t>SMĚS STMELENÁ CEMENTEM SC C8/10 
viz. prův. a tech. zprávy, situace a vzorové řezy 
0=0,000 [A] 
(100)*2*(0,05+0,02+0,05+0,030+0,20)=70,000 [B] 
Lokální sanace km 44,900 - 44,970 L a P v šířce min. 1,5 m od okraje 
2*0*1,5=0,000 [C] 
Lokální sanace km 50,080 - 50,180 pravý jízdní pruh 
1*100*3,0=300,000 [D] 
Oboustranné sanace u mostu 311-016 (přes Černovický potok) v km 49,725 
2*120=240,000 [E] 
Celkem: A+B+C+D+E=610,000 [F]</t>
  </si>
  <si>
    <t>ŠDA 0/32 GE 150 podle ČSN 73 6126-1 
viz. prův. a tech. zprávy, situace a vzorové řezy 
0=0,000 [A] 
(100)*2*(0,05+0,02+0,05+0,030+0,20+0,10)=90,000 [B] 
Lokální sanace km 44,900 - 44,970 L a P v šířce min. 1,5 m od okraje 
2*0*1,5=0,000 [C] 
Lokální sanace km 50,080 - 50,180 pravý jízdní pruh 
1*100*3,0=300,000 [D] 
Oboustranné sanace u mostu 311-016 (přes Černovický potok) v km 49,725 
2*120=240,000 [E] 
Celkem: A+B+C+D+E=630,000 [F]</t>
  </si>
  <si>
    <t>viz. prův. a tech. zprávy, situace a vzorové řezy 
(574+300+1420)*2*0,50=2 294,000 [A]</t>
  </si>
  <si>
    <t>viz. prův. a tech. zprávy, situace a vzorové řezy 
km 48,426-49,000 dl. 574 m 
3717=3 717,000 [A] 
km 49,000-49,300 dl. 300 m 
1956=1 956,000 [B] 
km 49,680-51,100 dl. 1420 m 
9289=9 289,000 [C] 
zastávky Sobkovice odb. 
98+230=328,000 [D] 
Celkem: A+B+C+D=15 290,000 [E]</t>
  </si>
  <si>
    <t>viz. prův. a tech. zprávy, situace a vzorové řezy 
km 48,426-49,000 dl. 574 m 
3717=3 717,000 [A] 
km 49,000-49,300 dl. 300 m 
1956=1 956,000 [B] 
km 49,680-51,100 dl. 1420 m 
9289=9 289,000 [C] 
zastávky Sobkovice odb. 
98+230=328,000 [D] 
(574+300+1420)*2*(0,05+0,02)=321,160 [E] 
Celkem: A+B+C+D+E=15 611,160 [F]</t>
  </si>
  <si>
    <t>574E68</t>
  </si>
  <si>
    <t>ASFALTOVÝ BETON PRO PODKLADNÍ VRSTVY ACP 22+, 22S TL. 70MM</t>
  </si>
  <si>
    <t>viz. prův. a tech. zprávy, situace a vzorové řezy 
vyrovnávka levý jízdní pruh km 50,490-50,620 a 50,820-50,860 
(130+40)*3=510,000 [A]</t>
  </si>
  <si>
    <t>viz. prův. a tech. zprávy, situace a vzorové řezy 
0=0,000 [A] 
(100)*2*(0,05+0,02+0,05+0,030)=30,000 [B] 
Lokální sanace km 44,900 - 44,970 L a P v šířce min. 1,5 m od okraje 
2*0*1,5=0,000 [C] 
Lokální sanace km 50,080 - 50,180 pravý jízdní pruh 
1*100*3,0=300,000 [D] 
Oboustranné sanace u mostu 311-016 (přes Černovický potok) v km 49,725 
2*120=240,000 [E] 
Celkem: A+B+C+D+E=570,000 [F]</t>
  </si>
  <si>
    <t>napojení vpustí 
položku čerpat pouze po odsouhlasení TDI a AD 
3*10=30,000 [A]</t>
  </si>
  <si>
    <t>Těchonín - Jamné 
N2 
5=od staničení 
8=do staničení 
5=48400,8=48500 
5=50500,8=51100 
doplnění svodidla od km 50,3 v délce 220 m 
100+600+220=920,000 [A]</t>
  </si>
  <si>
    <t>bílé bet. vodicí proužky tl. 100 mm 
5=od staničení 
8=do staničení 
vlevo 
5=50490,8=51100 
1,02*(610)*0,25=155,550 [A] 
vpravo 
nejsou 
1,02*(0)*0,25=0,000 [B] 
Celkem: A+B=155,550 [C]</t>
  </si>
  <si>
    <t>5=od staničení 
8=do staničení 
vlevo 
5=50490,8=51100 
1,02*(610)=622,200 [A] 
vpravo 
nejsou 
1,02*(0)=0,000 [B] 
odečet nájezdových obr. a přechodových pravých a levých 
-0=0,000 [C] 
odečet nástupištních obrubníků 
-0=0,000 [D] 
Celkem: A+B+C+D=622,200 [E]</t>
  </si>
  <si>
    <t>výtoková čela napojení vpustí 
položku čerpat pouze po odsouhlasení TDI a AD 
3=3,000 [A]</t>
  </si>
  <si>
    <t>včetně profrézování 
2 křižovatek, 0 asf. sjezdy 
2*15+0*5=30,000 [A] 
km  
0=0,000 [B] 
příčně 
4*7=28,000 [C] 
Celkem: A+B+C=58,000 [D]</t>
  </si>
  <si>
    <t>ostrůvky obvod 
(0)*0,25=0,000 [A] 
dlážděný rigol 
km 50,350-50,420 
70*0,50=35,000 [B] 
Celkem: A+B=35,000 [C]</t>
  </si>
  <si>
    <t>SO 105-8.H</t>
  </si>
  <si>
    <t>viz. prův. a tech. zprávy, situace a vzorové řezy 
ornice 
(574+300+1420)*(0,5+0,5)*0,10=229,400 [A]</t>
  </si>
  <si>
    <t>viz. prův. a tech. zprávy, situace a vzorové řezy 
(574+300+1420)*(0,5+0,5)=2 294,000 [A]</t>
  </si>
  <si>
    <t>SO 106.11.H</t>
  </si>
  <si>
    <t>Výměna aktivní zóny SO 106 serpentiny (hlavní)</t>
  </si>
  <si>
    <t>SO 106-11.H</t>
  </si>
  <si>
    <t>1750,100*1,8=3 150,180 [A]</t>
  </si>
  <si>
    <t>viz. prův. a tech. zprávy, situace a vzorové řezy 
z pol 5633. 
3182*1,1*0,5=1 750,100 [A]</t>
  </si>
  <si>
    <t>V AKTIVNÍ ZÓNĚ 
viz. prův. a tech. zprávy, situace a vzorové řezy 
VÝMĚNA AKTIVNÍ ZÓNY - zemina vhodná min. ze štěrku dobře zrněného GW    500 mm       ČSN 736133:2010 
dle diagnostiky vozovky tl. 500 mm 
3182*1,1*0,5=1 750,100 [A]</t>
  </si>
  <si>
    <t>SO 106.H</t>
  </si>
  <si>
    <t>SO 106 serpentiny nová kce (hlavní)</t>
  </si>
  <si>
    <t>SO 106-0.H</t>
  </si>
  <si>
    <t>demolovaná vozovka 496,85*2=993,700 [A]</t>
  </si>
  <si>
    <t>frézing 0*2=0,000 [A] 
podklad s asf pojivem 
261,5*2=523,000 [B] 
A+B=523,000 [C]</t>
  </si>
  <si>
    <t>viz. prův. a tech. zprávy, situace a vzorové řezy 
380*(0,5+0,5)=380,000 [A]</t>
  </si>
  <si>
    <t>viz. prův. a tech. zprávy, situace a vzorové řezy 
ODVOZ NA SKLÁDKU DODAVATELE 
100% celkového objemu s odvozem na skládku 
(2615)*0,19=496,850 [A]</t>
  </si>
  <si>
    <t>viz. prův. a tech. zprávy, situace a vzorové řezy 
OKM/PM penetrační makadam  tl. 10 cm 
(2615)*0,10=261,500 [A]</t>
  </si>
  <si>
    <t>viz. prův. a tech. zprávy, situace a vzorové řezy 
2615=2 615,000 [A] 
A*0,16=418,400 [D] 
tl. hutněné asf. vrstvy 16 cm ze sondy VS7 v km 49,620</t>
  </si>
  <si>
    <t>viz. prův. a tech. zprávy, situace a vzorové řezy 
380*(0,5+0,5)*0,10=38,000 [A]</t>
  </si>
  <si>
    <t>viz. prův. a tech. zprávy, situace a vzorové řezy 
ODSTRANĚNÍ KRAJNIC TL DO 100MM 
380*(0,5+0,5)=380,000 [A]</t>
  </si>
  <si>
    <t>viz. prův. a tech. zprávy, situace a vzorové řezy 
380*2=760,000 [A]</t>
  </si>
  <si>
    <t>viz. prův. a tech. zprávy, situace a vzorové řezy 
čištění propustku  
KAMENNÝ 
podélné propustky    
1*6=6,000 [A] 
příčné propustky  
1*20=20,000 [B] 
Celkem: A+B=26,000 [C]</t>
  </si>
  <si>
    <t>viz. prův. a tech. zprávy, situace a vzorové řezy 
Vyfrézovaná živice: 418,4=418,400 [A] 
Podkladní vrstvy - živice: 261,5=261,500 [B] 
Podkladní vrstvy - nestmelené: 496,85=496,850 [C] 
Podkladní vrstvy - cem.poj. : 0=0,000 [D] 
A+B+C+D=1 176,750 [E]</t>
  </si>
  <si>
    <t>SO 106-1.H</t>
  </si>
  <si>
    <t>Odkopávky: 1113,250*1,8=2 003,850 [A] 
Rýhy: 114*1,8=205,200 [B] 
Celkem: A+B=2 209,050 [C]</t>
  </si>
  <si>
    <t>viz. prův. a tech. zprávy, situace a vzorové řezy 
Výkopy pro komunikace:  
plocha voz. z pol 5633. 
kubatura výkopů MX zmenšená o plochu stávající vozovky tl. 45 cm 
2290-(2615*0,45)=1 113,250 [A]</t>
  </si>
  <si>
    <t>ODVOZ NA SKLÁDKU DODAVATELE 
Drenáže: 380*0,3=114,000 [A] 
Přípojky UV: 0*5*1,2*2,0=0,000 [B] 
Celkem: A+B=114,000 [C]</t>
  </si>
  <si>
    <t>viz. prův. a tech. zprávy, situace a vzorové řezy 
Odkopávky: 1113,250=1 113,250 [B]</t>
  </si>
  <si>
    <t>VČETNĚ SVAHOVÁNÍ 
pro ohumusování 
viz. prův. a tech. zprávy, situace a vzorové řezy 
380*(0,5+0,5)=380,000 [A]</t>
  </si>
  <si>
    <t>netkaná geotextílie 300 g/m2, pevnost v tahu: 10 kN/m 
oboustranně 
1*380*2,5=950,000 [A]</t>
  </si>
  <si>
    <t>trativody PVC DN 160 
jednostranně 
1*380=380,000 [A]</t>
  </si>
  <si>
    <t>SMĚS STMELENÁ CEMENTEM SC C8/10 
viz. prův. a tech. zprávy, situace a vzorové řezy 
2840=2 840,000 [A] 
(380)*2*(0,05+0,02+0,05+0,030+0,20)=266,000 [B] 
Celkem: A+B=3 106,000 [C]</t>
  </si>
  <si>
    <t>ŠDA 0/32 GE 150 podle ČSN 73 6126-1 
viz. prův. a tech. zprávy, situace a vzorové řezy 
2840=2 840,000 [A] 
(380)*2*(0,05+0,02+0,05+0,030+0,20+0,10)=342,000 [B] 
Celkem: A+B=3 182,000 [C]</t>
  </si>
  <si>
    <t>viz. prův. a tech. zprávy, situace a vzorové řezy 
380*2*0,50=380,000 [A]</t>
  </si>
  <si>
    <t>viz. prův. a tech. zprávy, situace a vzorové řezy 
2840=2 840,000 [A]</t>
  </si>
  <si>
    <t>viz. prův. a tech. zprávy, situace a vzorové řezy 
2840=2 840,000 [A] 
dl. 380 m 
380*2*(0,05+0,02)=53,200 [B] 
Celkem: A+B=2 893,200 [C]</t>
  </si>
  <si>
    <t>viz. prův. a tech. zprávy, situace a vzorové řezy 
2840=2 840,000 [A] 
dl. 380 m 
380*2*(0,05+0,02+0,05+0,030)=114,000 [B] 
Celkem: A+B=2 954,000 [C]</t>
  </si>
  <si>
    <t>včetně profrézování 
7+7=14,000 [A]</t>
  </si>
  <si>
    <t>SO 106-8.H</t>
  </si>
  <si>
    <t>viz. prův. a tech. zprávy, situace a vzorové řezy 
ornice 
380*(0,5+0,5)*0,10=38,000 [A]</t>
  </si>
  <si>
    <t>SO 107.11.H</t>
  </si>
  <si>
    <t>Výměna aktivní zóny SO 107 JAMNÉ – JABLONNÉ intravilán (hlavní)</t>
  </si>
  <si>
    <t>SO 107-11.H</t>
  </si>
  <si>
    <t>594,330*1,8=1 069,794 [A]</t>
  </si>
  <si>
    <t>viz. prův. a tech. zprávy, situace a vzorové řezy 
z pol 5633. 
1080,60*1,1*0,5=594,330 [A]</t>
  </si>
  <si>
    <t>V AKTIVNÍ ZÓNĚ 
viz. prův. a tech. zprávy, situace a vzorové řezy 
VÝMĚNA AKTIVNÍ ZÓNY - zemina vhodná min. ze štěrku dobře zrněného GW    500 mm       ČSN 736133:2010 
dle diagnostiky vozovky tl. 500 mm 
1080,60*1,1*0,5=594,330 [A]</t>
  </si>
  <si>
    <t>SO 107.H</t>
  </si>
  <si>
    <t>SO 107 JAMNÉ – JABLONNÉ intravilán (hlavní)</t>
  </si>
  <si>
    <t>SO 107-0.H</t>
  </si>
  <si>
    <t>Krajnice:  
(170+1305+220)*(0,5+0,5)*0,1*1,8=305,100 [A] 
0*(0,5)*0,1*1,8=0,000 [B] 
Celkem: A+B=305,100 [C]</t>
  </si>
  <si>
    <t>demolovaná vozovka 345,792*2=691,584 [A]</t>
  </si>
  <si>
    <t>Dlaždice chodníku: 0*0,06*2,5=0,000 [A] 
Obruby bet: 915*0,3*0,15*2,5=102,938 [B] 
Žlaby příkopové: 0*0,75*0,15*2,4=0,000 [C] 
Vpusti: 14*0,8=11,200 [D] 
podklad zpev ploch s cem. pojivem 0*2,5=0,000 [E] 
A+B+C+D+E=114,138 [F]</t>
  </si>
  <si>
    <t>viz. prův. a tech. zprávy, situace a vzorové řezy 
(170+1305+220)*(0,5+0,5)=1 695,000 [A] 
0*(0,5)=0,000 [B] 
Celkem: A+B=1 695,000 [C]</t>
  </si>
  <si>
    <t>viz. prův. a tech. zprávy, situace a vzorové řezy 
ODVOZ NA SKLÁDKU DODAVATELE 
100% celkového objemu s odvozem na skládku 
z pol 5633. 
(1080,60)*0,32=345,792 [A]</t>
  </si>
  <si>
    <t>vlevo 
5=51315,8=51720 
5=52180,8=52210 
405+30=435,000 [A] 
vpravo 
5=51760,8=52240 
480=480,000 [B] 
Celkem: A+B=915,000 [C]</t>
  </si>
  <si>
    <t>viz. prův. a tech. zprávy, situace a vzorové řezy 
celá kce 
km  
rozšíření vozovky v km 52,2 vlevo v křižovatce dl. 32 m 
45=45,000 [A] 
A=45,000 [H] 
H*0,12=5,400 [I] 
tl. hutněné asf. vrstvy 12 cm ze sondy VS9 v km 51,550 
tl. hutněné asf. vrstvy 18 cm ze sondy VS10 v km 52,500 (zde nejsou navrženy sanace) 
OŽK 
km 51,100-51,270 nad přejezdem dl. 170 m (bez realizované OŽK na pozemku SŽDC) a křižovatka na Jamné 
1335-25*7+186=1 346,000 [S] 
km 51,315-52,620 dl. 1305 m (bez realizované OŽK na pozemku SŽDC) 
9064-94=8 970,000 [T] 
km 52,620-52,840 dl. 220 m 
1446=1 446,000 [U] 
S+T+U=11 762,000 [G] 
G*0,10=1 176,200 [J]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rozdíl tlouštěk 
(C+D)*(0,12-0,10)=13,260 [L] 
I+J+L=1 194,860 [M]</t>
  </si>
  <si>
    <t>viz. prův. a tech. zprávy, situace a vzorové řezy 
(170+1305+220)*(0,5+0,5)*0,10=169,500 [A]</t>
  </si>
  <si>
    <t>viz. prův. a tech. zprávy, situace a vzorové řezy 
ODSTRANĚNÍ KRAJNIC TL DO 100MM 
(170+1305+220)*(0,5+0,5)=1 695,000 [A]</t>
  </si>
  <si>
    <t>viz. prův. a tech. zprávy, situace a vzorové řezy 
(170+1305+220)*2=3 390,000 [A] 
(0)*1=0,000 [B] 
Celkem: A+B=3 390,000 [C]</t>
  </si>
  <si>
    <t>viz. prův. a tech. zprávy, situace a vzorové řezy 
čištění propustku  
KAMENNÝ 
podélné propustky    
1*6=6,000 [A] 
příčné propustky  
1*10=10,000 [B] 
Celkem: A+B=16,000 [C]</t>
  </si>
  <si>
    <t>viz. prův. a tech. zprávy, situace a vzorové řezy 
Vyfrézovaná živice: 1194,86=1 194,860 [A] 
Podkladní vrstvy - živice: 0=0,000 [B] 
Podkladní vrstvy - nestmelené: 345,792=345,792 [C] 
Podkladní vrstvy - cem.poj. : 0=0,000 [D] 
A+B+C+D=1 540,652 [E]</t>
  </si>
  <si>
    <t>Jamné - Jablonné 
N2 
5=od staničení 
8=do staničení 
DL. 40 M - KM 51,550-51,590 
DL. 24 M - KM 52,216-52,240 
DL. 187 M - KM 52,415-52,602 
40+24+187=251,000 [A]</t>
  </si>
  <si>
    <t>bet. vodicí proužky odstranění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t>
  </si>
  <si>
    <t>viz. prův. a tech. zprávy, situace a vzorové řezy 
15 křižovatek, 5 asf. sjezdy 
15*15+5*5=250,000 [A] 
km 52,415-52,470 
55=55,000 [B] 
příčně 
4*7=28,000 [C] 
Celkem: A+B+C=333,000 [D]</t>
  </si>
  <si>
    <t>43=43,000 [A]</t>
  </si>
  <si>
    <t>SO 107-1.H</t>
  </si>
  <si>
    <t>Odkopávky: 226,926*1,8=408,467 [A] 
Rýhy: 0*1,8=0,000 [B] 
Celkem: A+B=408,467 [C]</t>
  </si>
  <si>
    <t>viz. prův. a tech. zprávy, situace a vzorové řezy 
Výkopy pro komunikace:  
plocha voz. z pol 5633. 
tl nová kce 65 cm  - 44 cm odstraněná kce 
1080,60*(0,65-0,44)=226,926 [A]</t>
  </si>
  <si>
    <t>ODVOZ NA SKLÁDKU DODAVATELE 
Drenáže: 0*0,3=0,000 [A] 
Přípojky UV: ((49-6)*5+6*10)*1,2*2,0=660,000 [B] 
Celkem: A+B=660,000 [C] 
napojení vpustí 
položku čerpat pouze po odsouhlasení TDI a AD</t>
  </si>
  <si>
    <t>viz. prův. a tech. zprávy, situace a vzorové řezy 
Odkopávky: 226,926=226,926 [B]</t>
  </si>
  <si>
    <t>z položky 9183E2 
vytěženou zeminou 
přípojky 
((49-6)*5+6*10)*1,2*1,2=396,000 [A] 
hv 
0*1,75*2*0,3=0,000 [B] 
Celkem: A+B=396,000 [C]</t>
  </si>
  <si>
    <t>přípojky 
((49-6)*5+6*10)*1,2*0,7=231,000 [A]</t>
  </si>
  <si>
    <t>VČETNĚ SVAHOVÁNÍ 
pro ohumusování 
viz. prův. a tech. zprávy, situace a vzorové řezy 
(170+1305+220)*(0,5+0,5)=1 695,000 [A]</t>
  </si>
  <si>
    <t>SMĚS STMELENÁ CEMENTEM SC C8/10 
viz. prův. a tech. zprávy, situace a vzorové řezy 
rozšíření vozovky v km 52,2 vlevo v křižovatce dl. 32 m 
45=45,000 [A] 
(32+60+60+32+160+50+20)*2*(0,05+0,02+0,05+0,030+0,20)=289,800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A+B+C+D=997,800 [E]</t>
  </si>
  <si>
    <t>ŠDA 0/32 GE 150 podle ČSN 73 6126-1 
viz. prův. a tech. zprávy, situace a vzorové řezy 
rozšíření vozovky v km 52,2 vlevo v křižovatce dl. 32 m 
45=45,000 [A] 
(32+60+60+32+160+50+20)*2*(0,05+0,02+0,05+0,030+0,20+0,10)=372,600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A+B+C+D=1 080,600 [E]</t>
  </si>
  <si>
    <t>viz. prův. a tech. zprávy, situace a vzorové řezy 
(170+1305+220)*2*0,50=1 695,000 [A]</t>
  </si>
  <si>
    <t>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Celkem: A+B+C=11 762,000 [D]</t>
  </si>
  <si>
    <t>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(170+1305+220)*2*(0,05+0,02)=237,300 [D] 
Celkem: A+B+C+D=11 999,300 [E]</t>
  </si>
  <si>
    <t>viz. prův. a tech. zprávy, situace a vzorové řezy 
rozšíření vozovky v km 52,2 vlevo v křižovatce dl. 32 m 
45=45,000 [A] 
(32+60+60+32+160+50+20)*2*(0,05+0,02+0,05+0,030)=124,200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A+B+C+D=832,200 [E]</t>
  </si>
  <si>
    <t>ostrůvky plocha 
km 52,2  
17=17,000 [A]</t>
  </si>
  <si>
    <t>(49-6)*5=215,000 [A]</t>
  </si>
  <si>
    <t>napojení vpustí 
položku čerpat pouze po odsouhlasení TDI a AD 
6*10=60,000 [A]</t>
  </si>
  <si>
    <t>49-6=43,000 [A]</t>
  </si>
  <si>
    <t>49=49,000 [A]</t>
  </si>
  <si>
    <t>samonivelační poklop 
27=27,000 [A]</t>
  </si>
  <si>
    <t>samonivelační hrnce 
32=32,000 [A]</t>
  </si>
  <si>
    <t>vybourání stávajících poklopů 
SAK 
25=25,000 [A] 
SA 
2=2,000 [B] 
Celkem: A+B=27,000 [C]</t>
  </si>
  <si>
    <t>vybourání stávajících hrnců 
soupe 
30=30,000 [A] 
HYP 
2=2,000 [B] 
Celkem: A+B=32,000 [C]</t>
  </si>
  <si>
    <t>Jamné - Jablonné 
N2 
5=od staničení 
8=do staničení 
DL. 80 M - KM 51,330-51,410 
DL. 116 M - KM 51,416-51,532 
DL. 40 M - KM 51,550-51,590 
DL. 24 M - KM 52,216-52,240 
DL. 187 M - KM 52,415-52,602 
80+116+40+24+187=447,000 [A]</t>
  </si>
  <si>
    <t>bílé bet. vodicí proužky tl. 100 mm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t>
  </si>
  <si>
    <t>5=od staničení 
8=do staničení 
vlevo 
5=51206,8=51292 
5=51315,8=51720 
5=52180,8=52210 
1,02*(86+405+30)=531,420 [A] 
vpravo 
5=51760,8=52240 
1,02*(480)=489,600 [B] 
odečet nájezdových obr. a přechodových pravých a levých 
-64-16-16=-96,000 [C] 
odečet nástupištních obrubníků 
-0=0,000 [D] 
Celkem: A+B+C+D=925,020 [E]</t>
  </si>
  <si>
    <t>nájezdový 
obrubník nájezdový 150/150/1000 
samostatné sjezdy, přechody a místa pro přecházení 
1,02*4*16=65,280 [A]</t>
  </si>
  <si>
    <t>přechodový 
obrubník přechodový levý 250-150/150/1000 
obrubník přechodový pravý 150-250/150/1000 
samostatné sjezdy, přechody a místa pro přecházení 
levý 16=16,000 [A] 
pravý 16=16,000 [B] 
Celkem: A+B=32,000 [C]</t>
  </si>
  <si>
    <t>TDI</t>
  </si>
  <si>
    <t>SILNIČNÍ A CHODNÍKOVÉ OBRUBY Z BETONOVÝCH OBRUBNÍKŮ ŠÍŘ 150MM - TDI a AD</t>
  </si>
  <si>
    <t>položku čerpat pouze po odsouhlasení TDI a AD 
chodníkový (silniční) obrubník 150/250/1000 
obrubníky Jablonné úsek podél firmy Isolit až k autobusovému nádraží</t>
  </si>
  <si>
    <t>položku čerpat pouze po odsouhlasení TDI a AD 
chodníkový (silniční) obrubník 150/250/1000 
obrubníky Jablonné úsek podél firmy Isolit až k autobusovému nádraží 
vlevo km 
52840-52425=415,000 [A] 
vpravo km 
52840-52240=600,000 [B] 
Celkem: A+B=1 015,000 [C]</t>
  </si>
  <si>
    <t>ostrůvky obvod 
19=19,000 [A]</t>
  </si>
  <si>
    <t>krajníky 
z pol 91743 
(19)*0,2=3,800 [A]</t>
  </si>
  <si>
    <t>včetně profrézování 
15 křižovatek, 5 asf. sjezdy 
15*15+5*5=250,000 [A] 
km 52,415-52,470 
55=55,000 [B] 
příčně 
4*7=28,000 [C] 
Celkem: A+B+C=333,000 [D]</t>
  </si>
  <si>
    <t>ostrůvky obvod 
(19)*0,25=4,750 [A]</t>
  </si>
  <si>
    <t>SO 107-8.H</t>
  </si>
  <si>
    <t>viz. prův. a tech. zprávy, situace a vzorové řezy 
ornice 
(170+1305+220)*(0,5+0,5)*0,10=169,500 [A]</t>
  </si>
  <si>
    <t>viz. prův. a tech. zprávy, situace a vzorové řezy 
(170+1305+220)*(0,5+0,5)=1 695,000 [A]</t>
  </si>
  <si>
    <t>SO 107.V</t>
  </si>
  <si>
    <t>SO 107 JAMNÉ – JABLONNÉ intravilán (vedlejší)</t>
  </si>
  <si>
    <t>SO 107-0.V</t>
  </si>
  <si>
    <t>SO 107-1.V</t>
  </si>
  <si>
    <t>chodníky 
křižovatka km 52,2 
50+105+3=158,000 [A] 
5*4=20,000 [B] 
přechody km 52,620 a 52,835 
2*2*8=32,000 [C] 
Celkem: A+B+C=210,000 [D]</t>
  </si>
  <si>
    <t>křižovatka km 52,2 
50+105+3=158,000 [A] 
přechody km 52,620 a 52,835 
2*2*4=16,000 [B] 
Celkem: A+B=174,000 [C]</t>
  </si>
  <si>
    <t>křižovatka km 52,2 
5*4=20,000 [A] 
přechody km 52,620 a 52,835 
2*2*4=16,000 [B] 
Celkem: A+B=36,000 [C]</t>
  </si>
  <si>
    <t>SO 123</t>
  </si>
  <si>
    <t>Propustky</t>
  </si>
  <si>
    <t>ČIŠTĚNÍ PROPUSTŮ OD NÁNOSŮ</t>
  </si>
  <si>
    <t>VČETNĚ POPLATKU ZA SKLÁDKU</t>
  </si>
  <si>
    <t>VČETNĚ POPLATKU ZA SKLÁDKU 
viz. prův. a tech. zprávy, situace a vzorové řezy 
čištění propustku  
příčné propustky  
54*12=648,000 [A] 
podélné propustky    
50*6=300,000 [B] 
Celkem: A+B=948,000 [C]</t>
  </si>
  <si>
    <t>- vodorovná a svislá doprava, přemístění, přeložení, manipulace s výkopkem a uložení na skládku 
VČETNĚ POPLATKU ZA SKLÁDKU</t>
  </si>
  <si>
    <t>SO 171.H</t>
  </si>
  <si>
    <t>Dopravní značení (hlavní)</t>
  </si>
  <si>
    <t>91228</t>
  </si>
  <si>
    <t>SMĚROVÉ SLOUPKY Z PLAST HMOT VČETNĚ ODRAZNÉHO PÁSKU</t>
  </si>
  <si>
    <t>vzdálenost sloupků průměrně 30 m 
2*9580/30+1,333=640,000 [A]</t>
  </si>
  <si>
    <t>položka zahrnuje: 
- dodání a osazení sloupku včetně nutných zemních prací 
- vnitrostaveništní a mimostaveništní doprava 
- odrazky plastové nebo z retroreflexní fólie</t>
  </si>
  <si>
    <t>červené sloupky Z11g</t>
  </si>
  <si>
    <t>2+2=4,000 [A]</t>
  </si>
  <si>
    <t>91257</t>
  </si>
  <si>
    <t>ODRAŽEČE PROTI ZVĚŘI</t>
  </si>
  <si>
    <t>položka zahrnuje dodání a montáž odražeče včetně připevňovacích dílů</t>
  </si>
  <si>
    <t>91297</t>
  </si>
  <si>
    <t>DOPRAVNÍ ZRCADLO</t>
  </si>
  <si>
    <t>podjezd Těchonín 
křižovatka na Sobkovice 
1+1=2,000 [A]</t>
  </si>
  <si>
    <t>položka zahrnuje: 
- dodání a osazení zrcadla včetně nutných zemních prací 
- předepsaná povrchová úprava 
- vnitrostaveništní a mimostaveništní doprava 
- odrazky plastové nebo z retroreflexní fólie.</t>
  </si>
  <si>
    <t>914161</t>
  </si>
  <si>
    <t>DOPRAVNÍ ZNAČKY ZÁKLADNÍ VELIKOSTI HLINÍKOVÉ FÓLIE TŘ 1 - DODÁVKA A MONTÁŽ</t>
  </si>
  <si>
    <t>Obecná specifikace navržených SDZ: reflexní provedení; retroreflexní materiál min. třídy R1; základní velikost.</t>
  </si>
  <si>
    <t>P1 
2=2,000 [U] 
P2 
26+1=27,000 [A] 
P3 
2=2,000 [I] 
P4 
38=38,000 [B] 
P6 
2=2,000 [T] 
P7 
2=2,000 [AK] 
P8 
1=1,000 [AL] 
A1a 
1=1,000 [V] 
A6b 
3=3,000 [AM] 
A2b 
3=3,000 [C] 
A12a 
2+2+2=6,000 [Q] 
A12b 
5=5,000 [AF] 
A22 
1=1,000 [W] 
A29 
7=7,000 [X] 
A30 
0=0,000 [Z] 
A31a 
5=5,000 [AB] 
A31b 
5=5,000 [AC] 
A31c 
7=7,000 [AD] 
A32a 
3=3,000 [AE] 
B1 
1=1,000 [AH] 
B2 
1=1,000 [AN] 
B4 
1=1,000 [K] 
B13 - 6 t 
5=5,000 [AI] 
B16 - 3,7 m resp 2,0 m 
4+2=6,000 [AJ] 
B20a-30 - 40 - 70 
4+1+2=7,000 [D] 
B20b-30 
2=2,000 [E] 
B21a 
1=1,000 [N] 
B21b 
1=1,000 [O] 
B24a 
2=2,000 [AP] 
B24b 
2=2,000 [AQ] 
B28 
5=5,000 [AR] 
B29 
3=3,000 [AS] 
C4a 
8=8,000 [F] 
E3a - 50 m 
3=3,000 [L] 
E3b STOP - 150 m  
1=1,000 [AT] 
E2b 
16=16,000 [S] 
E4 - 1 km 
3=3,000 [AU] 
E5 - 3,5 t 
2=2,000 [AV] 
E7b 
15=15,000 [AW] 
E8a 
4=4,000 [AX] 
E13 
4+2=6,000 [AY] 
IJ4b 
14=14,000 [AZ] 
IP4b 
1=1,000 [AO] 
IP5 - 40 
2=2,000 [BA] 
IP6 
4=4,000 [BB] 
IP10a 
1=1,000 [BD] 
IP10b 
2=2,000 [BE] 
IP11a 
6=6,000 [BF] 
IP11b 
1=1,000 [BG] 
IP12 
5+1=6,000 [BH] 
IS3a 
3+5=8,000 [M] 
IS3b 
1=1,000 [BI] 
IS3c 
3+5+1+3+4+2+3=21,000 [BJ] 
IS16b - 311 
2=2,000 [BL] 
IS13 - TĚCHONÍN 4 
2=2,000 [BP] 
IS24b 
1=1,000 [BM] 
IS24c 
1=1,000 [BN] 
IZ4a (dříve IS12a) 
8=8,000 [BK] 
IZ4b (dříve IS12b) 
6=6,000 [J] 
Z3 
3=3,000 [H] 
C14a Vyčkejte odjezdu autobusu 
3=3,000 [BQ] 
C14a Přejděte až ke stojícímu autobusu 
1=1,000 [BR] 
Z9 žluté a černé pruhy (značka má velikost tvar směrovací desky levé) 
12=12,000 [BS] 
Celkem: U+A+I+B+T+AK+AL+V+AM+C+Q+AF+W+X+Z+AB+AC+AD+AE+AH+AN+K+AI+AJ+D+E+N+O+AP+AQ+AR+AS+F+L+AT+S+AU+AV+AW+AX+AY+AZ+AO+BA+BB+BD+BE+BF+BG+BH+M+BI+BJ+BL+BP+BM+BN+BK+J+H+BQ+BR+BS=321,000 [BO]</t>
  </si>
  <si>
    <t>položka zahrnuje: 
- dodávku a montáž značek v požadovaném provedení</t>
  </si>
  <si>
    <t>914461</t>
  </si>
  <si>
    <t>DOPRAVNÍ ZNAČKY 100X150CM HLINÍKOVÉ FÓLIE TŘ 1 - DODÁVKA A MONTÁŽ</t>
  </si>
  <si>
    <t>IS10c 
návěst změny směru jízdy (před trvalou překážkou) 
6=6,000 [AG] 
IS9c 
návěst před křižovatkou (informuje o omezení za křižovatkou) 
1=1,000 [BC] 
Celkem: AG+BC=7,000 [BD]</t>
  </si>
  <si>
    <t>914941</t>
  </si>
  <si>
    <t>SLOUPKY A STOJKY DOPRAVNÍCH ZNAČEK Z HLINÍK TRUBEK DO PATKY - DODÁVKA A MONTÁŽ</t>
  </si>
  <si>
    <t>odečítám dodatkové tabulky E__ 
286+1+(7*2)-42=259,000 [A]</t>
  </si>
  <si>
    <t>položka zahrnuje: 
- sloupky a upevňovací zařízení včetně jejich osazení (betonová patka, zemní práce)</t>
  </si>
  <si>
    <t>915111</t>
  </si>
  <si>
    <t>VODOROVNÉ DOPRAVNÍ ZNAČENÍ BARVOU HLADKÉ - DODÁVKA A POKLÁDKA</t>
  </si>
  <si>
    <t>z položek 915231 a 915221 
3 592,500+154,000=3 746,500 [A]</t>
  </si>
  <si>
    <t>položka zahrnuje: 
- dodání a pokládku nátěrového materiálu (měří se pouze natíraná plocha) 
- předznačení a reflexní úpravu</t>
  </si>
  <si>
    <t>915221</t>
  </si>
  <si>
    <t>VODOR DOPRAV ZNAČ PLASTEM STRUKTURÁLNÍ NEHLUČNÉ - DOD A POKLÁDKA</t>
  </si>
  <si>
    <t>zastávky V11a 
8*(12*0,125*4)=48,000 [A] 
v zálivu 
6*(20*0,125*4)=60,000 [B] 
přechod V7a 
2*7*4*0,5=28,000 [C] 
V13 
3*6=18,000 [D] 
Celkem: A+B+C+D=154,000 [E]</t>
  </si>
  <si>
    <t>915231</t>
  </si>
  <si>
    <t>VODOR DOPRAV ZNAČ PLASTEM PROFIL ZVUČÍCÍ - DOD A POKLÁDKA</t>
  </si>
  <si>
    <t>VDZ bude provedeno v bílé barvě s retroreflexní zvučící úpravou. Značení bude z plastických materiálů strojově 
nanášených za studena s dlouhodobou životností. Technické parametry vodorovných dopravních značek (denní 
a noční viditelnost, drsnost) musí být v souladu s ČSN EN 1436. Požadavky na materiál stanoví ČSN EN 1423, 
ČSN EN 1424, ČSN EN 1790, ČSN EN 1871</t>
  </si>
  <si>
    <t>V4, V1a, V4 
(9580)*(0,125+0,125+0,125)=3 592,500 [A]</t>
  </si>
  <si>
    <t>SO 201.1.H</t>
  </si>
  <si>
    <t>Opěrná zeď Celné km cca 45,850 - SO 201</t>
  </si>
  <si>
    <t>Zemina a kamení (17 05 04) Investor požaduje k fakturaci této položky doložit vážní lístky ze skládky a doklad o úhradě poplatku za skládku za uvedený materiál z této stavby.</t>
  </si>
  <si>
    <t>kamenná suť(2,2t/m3) a zemina(1,9t/m3) 
kubatura s přepočtem na tuny 
pol.131738    4,55*1,9=8,645 [G] 
G=8,645 [E]</t>
  </si>
  <si>
    <t>železový beton nebo suť</t>
  </si>
  <si>
    <t>železobetonová suť 
pol. 966168  stávající zeď 12,248=12,248 [C] 
přepočet m3 na tuny 
C*2,5=30,620 [B]</t>
  </si>
  <si>
    <t>131738</t>
  </si>
  <si>
    <t>HLOUBENÍ JAM ZAPAŽ I NEPAŽ TŘ. I, ODVOZ NA SKLÁDKU DODAVATELE</t>
  </si>
  <si>
    <t>odvoz na skládku bude v režii zhotovitele</t>
  </si>
  <si>
    <t>výkopy okolo opěrné zdi 
plocha příčného řezuxdélka  (m3) 
0,26*17,5=4,550 [A] 
souvisí s pol.014102.1 - poplatky 
viz technická zpráva, půdorys a řezy</t>
  </si>
  <si>
    <t>zásypy okolo opěrné zdi 
plocha příčného řezuxdélka  (m3) 
0,26*17,5=4,550 [A] 
viz technická zpráva, půdorys a řezy</t>
  </si>
  <si>
    <t>Svislé konstrukce</t>
  </si>
  <si>
    <t>317325</t>
  </si>
  <si>
    <t>ŘÍMSY ZE ŽELEZOBETONU DO C30/37</t>
  </si>
  <si>
    <t>římsa zdi 
tloušťkaxšířkaxdélka (m3) 
0,15*0,74*16,33=1,813 [A] 
viz technická zpráva, půdorys a řezy</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</si>
  <si>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</si>
  <si>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327314</t>
  </si>
  <si>
    <t>ZDI OPĚRNÉ, ZÁRUBNÍ, NÁBŘEŽNÍ Z PROSTÉHO BETONU DO C25/30</t>
  </si>
  <si>
    <t>Dřík zdi 
(plocha příčného řezu - plocha římsy)xdélka (m3) 
(0,76-0,74*0,15)*16,33=10,598 [A] 
viz technická zpráva, půdorys a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</si>
  <si>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</si>
  <si>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</si>
  <si>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</si>
  <si>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římsy a smykové kotevní výztuže 
kubatura římsy x 0,2 t/m3 (t) 
1,813*0,2=0,363 [C] 
3xR20/m dl.0,6 m ... 50 ks 
hmotnost R20 kg/m ... 0,02*0,02/4*3,14*7850=2,465 [A] 
početxdélkaxhmotnost/mx0,001(převod na tuny) 
50*0,6*A*0,001=0,074 [B] 
Celkem: C+B=0,437 [D] 
viz technická zpráva, půdorys a řezy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</si>
  <si>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</si>
  <si>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</si>
  <si>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Úpravy povrchů, podlahy, výplně otvorů</t>
  </si>
  <si>
    <t>711221</t>
  </si>
  <si>
    <t>IZOLACE ZVLÁŠT KONSTR PROTI TLAK VODĚ ASFALT NÁTĚRY</t>
  </si>
  <si>
    <t>1xAlp+2xAln 
počet vrstevxvýškaxdélka +2xplocha příčného řezu (m2) 
3*(0,4+1)*16,33+0,75*2=70,086 [A] 
viz technická zpráva, půdorys a řezy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</si>
  <si>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</si>
  <si>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</si>
  <si>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</si>
  <si>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Plocha jedné nátěrové vrstvy viz pol.711221 
geotextilie min.600g/m2 
(m2) 
24,362=24,362 [A] 
viz technická zpráva, půdorys a řezy</t>
  </si>
  <si>
    <t>položka zahrnuje: 
- dodání  předepsaného ochranného materiálu 
- zřízení ochrany izolace</t>
  </si>
  <si>
    <t>74A480</t>
  </si>
  <si>
    <t>VRTÁNÍ A OSAZENÍ KOTEVNÍHO ŠROUBU PRO KONSTRUKCE TV V BETONU NEBO SKÁLE</t>
  </si>
  <si>
    <t>kotvení betonářské výztuže do stávajícího základu 
(ks) 
50=50,000 [A] 
viz technická zpráva, půdorys a řezy</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</si>
  <si>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</si>
  <si>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78385</t>
  </si>
  <si>
    <t>NÁTĚRY BETON KONSTR TYP S6 (OS-DII)</t>
  </si>
  <si>
    <t>nátěrová ochrana povrchu zdi 
obvod příčného řezuxdélka 
(0,74+0,15+0,73)*16,33=26,455 [A] 
viz technická zpráva, půdorys a řezy</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</si>
  <si>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</si>
  <si>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966168</t>
  </si>
  <si>
    <t>BOURÁNÍ KONSTRUKCÍ ZE ŽELEZOBETONU A ODVOZ NA SKLÁDKU DODAVATELE</t>
  </si>
  <si>
    <t>Odvoz na skládku bude v režii zhotovitele</t>
  </si>
  <si>
    <t>Vybourání části opěrné zdi k pracovní spáře včetně začištění spáry 
plocha příčného řezu x délka (m3) 
0,75*16,33=12,248 [A] 
souvisí s pol.014102.3 - poplatky 
viz technická zpráva, půdorys a řezy</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</si>
  <si>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</si>
  <si>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201.2.V</t>
  </si>
  <si>
    <t>Opěrná zeď Mladkov u pošty, km cca 43,440 - SO 201</t>
  </si>
  <si>
    <t>kamenná suť(2,2t/m3) a zemina(1,9t/m3) 
kubatura s přepočtem na tuny 
pol.966138    0,96*2,2=2,112 [G] 
G=2,112 [E]</t>
  </si>
  <si>
    <t>327212</t>
  </si>
  <si>
    <t>ZDI OPĚRNÉ, ZÁRUBNÍ, NÁBŘEŽNÍ Z LOMOVÉHO KAMENE NA MC</t>
  </si>
  <si>
    <t>15 % objemu zdi z nového materiálu - použít stejně vyhlížející kameny pro zídku (kvádry nebo placaté tvary šedé žuly) 
včetně cementové malty 10 a spárovací malty 5 
poměr objemuxdélkaxvýškaxtloušťka (m3) 
0,15*10*1,2*0,4=0,720 [A]</t>
  </si>
  <si>
    <t>položka zahrnuje dodávku a osazení lomového kamene, jeho výběr a případnou úpravu, dodávku předepsané malty, spárování.</t>
  </si>
  <si>
    <t>327215</t>
  </si>
  <si>
    <t>PŘEZDĚNÍ ZDÍ Z KAMENNÉHO ZDIVA</t>
  </si>
  <si>
    <t>Přezdění části zdi u pošty 
dl.10 m výška 1,2 m tloušťka 0,4 m 
po odstranění konstrukčních vrstev vozovky bude sanována opěrná zídka u pošty očištěním tlakovou vodou, přezděním spodní čáti zdi a přespárováním 
potřeba nového materiálu cca 15% objemu kamene 
výplň cementová malta 10  
tloušťka x výška x délka (m3) 
0,4*1,2*10=4,800 [A] 
viz technická zpráva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</si>
  <si>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</si>
  <si>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Ztužení základu zdi - pro zajištění stability zídky bude zídka zesílena základovým pasem  C25/30 XA2,XC2,XF1 
šířkaxvýškaxdélka (m3) 
(0,6*0,3)*16,33=2,939 [A] 
viz technická zpráva</t>
  </si>
  <si>
    <t>327368</t>
  </si>
  <si>
    <t>VÝZTUŽ ZDÍ OPĚR, ZÁRUB, NÁBŘEŽ ZE SVAŘ SÍTÍ</t>
  </si>
  <si>
    <t>vyztužení základu dvěma vrstvami KARI sítí 4x4/150x150 
šířkaxdélkaxpočetxjednotková hmotnost v (t) 
0,4*10*2*0,00135=0,011 [A]</t>
  </si>
  <si>
    <t>62745</t>
  </si>
  <si>
    <t>SPÁROVÁNÍ STARÉHO ZDIVA CEMENTOVOU MALTOU</t>
  </si>
  <si>
    <t>Pro spárování kamenné zídky 
jemná cementová malta 5 
výškaxdélka zdi (m2) 
1*10=10,000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</si>
  <si>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</si>
  <si>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78312</t>
  </si>
  <si>
    <t>PROTIKOROZ OCHRANA OCEL KONSTR NÁTĚREM VÍCEVRST</t>
  </si>
  <si>
    <t>Obnova protikorozní ochrany zábradlí 
počet vrstev x délka (m) x plocha /m2 
2*10*1,4=28,000 [A] 
viz technická zpráva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</si>
  <si>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</si>
  <si>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nátěrová ochrana povrchu zdi 
obvod příčného řezuxdélka 
(1+0,4)*10=14,000 [A] 
viz technická zpráva</t>
  </si>
  <si>
    <t>938542</t>
  </si>
  <si>
    <t>OČIŠTĚNÍ BETON KONSTR OTRYSKÁNÍM TLAK VODOU DO 500 BARŮ</t>
  </si>
  <si>
    <t>otryskání povrchu konstrukce 
délkaxvýška+délkaxtloušťka  (m2) 
10*1+10*0,4=14,000 [A] 
viz technická zpráva</t>
  </si>
  <si>
    <t>položka zahrnuje očištění předepsaným způsobem včetně odklizení vzniklého odpadu</t>
  </si>
  <si>
    <t>966138</t>
  </si>
  <si>
    <t>BOURÁNÍ KONSTRUKCÍ Z KAMENE NA MC S ODVOZEM NA SKLÁDKU DODAVATELE</t>
  </si>
  <si>
    <t>odpad vzniklý při přezdívání zídky u pošty, cca 20% celkového objemu 
poměr objemuxdélkaxvýškaxtlouš'ťka (m3) 
0,2*10*1,2*0,4=0,960 [A] 
poplatek pol.014102.1</t>
  </si>
  <si>
    <t>SO 801.H</t>
  </si>
  <si>
    <t>Vegetační úpravy - Kácení a Náhradní výsadba (hlavní)</t>
  </si>
  <si>
    <t>11120</t>
  </si>
  <si>
    <t>ODSTRANĚNÍ KŘOVIN ODVOZ NA ŘÍZENOU SKLÁDKU</t>
  </si>
  <si>
    <t>ODVOZ NA ŘÍZENOU SKLÁDKU</t>
  </si>
  <si>
    <t>odstranění křovin a stromů do průměru 100 mm 
doprava dřevin bez ohledu na vzdálenost 
spálení na hromadách nebo štěpkování</t>
  </si>
  <si>
    <t>11211</t>
  </si>
  <si>
    <t>KÁCENÍ STROMŮ D KMENE DO 0,5M</t>
  </si>
  <si>
    <t>kmeny stromů budou odvezeny na skládku Klášterec n.O., cca 10-15 km, kde budou uloženy bez 
poplatku</t>
  </si>
  <si>
    <t>SO 101 Mladkov 
4=4,000 [A] 
SO 102  
2=2,000 [B] 
SO 106 serpentiny 
5=5,000 [C] 
Celkem: A+B+C=11,000 [D]</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</si>
  <si>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</si>
  <si>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11212</t>
  </si>
  <si>
    <t>KÁCENÍ STROMŮ D KMENE DO 0,9M</t>
  </si>
  <si>
    <t>SO 101 Mladkov 
5=5,000 [A] 
SO 102 
3=3,000 [B] 
SO 103 
3=3,000 [E] 
SO 106 serpentiny 
6=6,000 [C] 
Celkem: A+B+C+E=17,000 [D]</t>
  </si>
  <si>
    <t>11221</t>
  </si>
  <si>
    <t>ODSTRANĚNÍ PAŘEZŮ D DO 0,5M</t>
  </si>
  <si>
    <t>ODVOZ PAŘEZŮ NA ŘÍZENOU SKLÁDKU</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</si>
  <si>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</si>
  <si>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</si>
  <si>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</si>
  <si>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184721</t>
  </si>
  <si>
    <t>BIT</t>
  </si>
  <si>
    <t>ZDRAVOTNÍ ŘEZ VĚTVÍ STROMŮ KMENE D DO 50CM</t>
  </si>
  <si>
    <t>SO 101 Mladkov 
5=5,000 [A] 
SO 102 
5=25,000 [B] 
SO 103 
5=5,000 [C] 
SO 104 
5=5,000 [D] 
SO 105 
5=5,000 [E] 
SO 106 serpentiny 
5=5,000 [F] 
SO 107 
5=5,000 [G] 
Celkem: A+B+C+D+E+F+G=55,000 [H]</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</si>
  <si>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</si>
  <si>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</si>
  <si>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KMENE D DO 90CM</t>
  </si>
  <si>
    <t>18481</t>
  </si>
  <si>
    <t>OCHRANA STROMŮ BEDNĚNÍM</t>
  </si>
  <si>
    <t>10*2,5*3,14*0,5=39,250 [A]</t>
  </si>
  <si>
    <t>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</si>
  <si>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</si>
  <si>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</si>
  <si>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náhradní výsadby v počtu 
5 ex. javoru klenu, Acer pseudoplatanus, 5 ex. javoru mléče, Acer platanoides, 5 ex. jasanu 
ztepilého, Fraxinus excelsior, 5 ex. lípy velkolisté, Tilia platyphyllos, a 5 ex. dubu letního, Quercus 
robur, vše ve velikosti obvodu kmene 12-14 (ve výšce nad kořenovým krčkem) podél silnice II. 
třídy II/311 
SO 101 Mladkov 
9=9,000 [A] 
SO 102 
5=5,000 [B] 
SO 103 
3=3,000 [E] 
SO 106 serpentiny 
11=11,000 [C] 
Celkem: A+B+C+E=28,000 [D]</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</si>
  <si>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</si>
  <si>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901.V</t>
  </si>
  <si>
    <t>DIO (vedlejší)</t>
  </si>
  <si>
    <t>914162</t>
  </si>
  <si>
    <t>DOPRAVNÍ ZNAČKY ZÁKLADNÍ VELIKOSTI HLINÍKOVÉ FÓLIE TŘ 1 - MONTÁŽ S PŘEMÍSTĚNÍM</t>
  </si>
  <si>
    <t>viz složka A.5</t>
  </si>
  <si>
    <t>pro obě etapy úplných uzavírek Mladkov (dva úseky), Těchonín a serpentiny celkem 
B1 počet 4*4=16,000 [G] 
E13 text MIMO VOZIDEL STAVBY  počet 4*4=16,000 [B] 
E3  vzd 1500 m počet 2*4=8,000 [P] 
IP10a 4=4,000 [K] 
IS11b 13+2=15,000 [C] 
IS11c 15=15,000 [D] 
Celkem: G+B+P+K+C+D=74,000 [Q]</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</si>
  <si>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</si>
  <si>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</si>
  <si>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</si>
  <si>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44=44,000 [A]</t>
  </si>
  <si>
    <t>Položka zahrnuje odstranění, demontáž a odklizení materiálu s odvozem na předepsané místo</t>
  </si>
  <si>
    <t>914169</t>
  </si>
  <si>
    <t>DOPRAV ZNAČKY ZÁKL VEL HLINÍK FÓLIE TŘ 1 - NÁJEMNÉ</t>
  </si>
  <si>
    <t>KSDEN</t>
  </si>
  <si>
    <t>Doba 9 měsíců =270 dní 
44*270=11 880,000 [A]</t>
  </si>
  <si>
    <t>položka zahrnuje sazbu za pronájem dopravních značek a zařízení, počet jednotek je určen jako součin počtu značek a počtu dní použití</t>
  </si>
  <si>
    <t>914422</t>
  </si>
  <si>
    <t>DOPRAVNÍ ZNAČKY 100X150CM OCELOVÉ FÓLIE TŘ 1 - MONTÁŽ S PŘEMÍSTĚNÍM</t>
  </si>
  <si>
    <t>IP22  
6=6,000 [A]</t>
  </si>
  <si>
    <t>914423</t>
  </si>
  <si>
    <t>DOPRAVNÍ ZNAČKY 100X150CM OCELOVÉ FÓLIE TŘ 1 - DEMONTÁŽ</t>
  </si>
  <si>
    <t>6=6,000 [A]</t>
  </si>
  <si>
    <t>914429</t>
  </si>
  <si>
    <t>DOPRAV ZNAČ 100X150CM OCEL FÓLIE TŘ 1 - NÁJEMNÉ</t>
  </si>
  <si>
    <t>Doba 9 měsíců =270 dní 
6*270=1 620,000 [A]</t>
  </si>
  <si>
    <t>916121</t>
  </si>
  <si>
    <t>DOPRAV SVĚTLO VÝSTRAŽ SOUPRAVA 3KS - DOD A MONTÁŽ</t>
  </si>
  <si>
    <t>2 na úplnou uzavírku komunikace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</si>
  <si>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</si>
  <si>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916122</t>
  </si>
  <si>
    <t>DOPRAV SVĚTLO VÝSTRAŽ SOUPRAVA 3KS - MONTÁŽ S PŘESUNEM</t>
  </si>
  <si>
    <t>1*2=2,000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</si>
  <si>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</si>
  <si>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</si>
  <si>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</si>
  <si>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2=2,000 [A]</t>
  </si>
  <si>
    <t>Položka zahrnuje odstranění, demontáž a odklizení zařízení s odvozem na předepsané místo</t>
  </si>
  <si>
    <t>916152</t>
  </si>
  <si>
    <t>SEMAFOROVÁ PŘENOSNÁ SOUPRAVA - MONTÁŽ S PŘESUNEM</t>
  </si>
  <si>
    <t>pro realizaci úseků OŽK po polovinách vozovky</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</si>
  <si>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</si>
  <si>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</si>
  <si>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</si>
  <si>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916159</t>
  </si>
  <si>
    <t>SEMAFOROVÁ PŘENOSNÁ SOUPRAVA - NÁJEMNÉ</t>
  </si>
  <si>
    <t>pro realizaci úseků OŽK po polovinách vozovky 
Doba 9 měsíců =270 dní 
270=270,000 [A]</t>
  </si>
  <si>
    <t>položka zahrnuje sazbu za pronájem zařízení. Počet měrných jednotek se určí jako součin počtu zařízení a počtu dní použití.</t>
  </si>
  <si>
    <t>916321</t>
  </si>
  <si>
    <t>DOPRAVNÍ ZÁBRANY Z2 S FÓLIÍ TŘ 2 - DOD A MONTÁŽ</t>
  </si>
  <si>
    <t>zábrany Z2  
2=2,000 [A]</t>
  </si>
  <si>
    <t>položka zahrnuje: 
- dodání zařízení v předepsaném provedení včetně jejich osazení 
- údržbu po celou dobu trvání funkce, náhradu zničených nebo ztracených kusů, nutnou opravu poškozených částí</t>
  </si>
  <si>
    <t>916322</t>
  </si>
  <si>
    <t>DOPRAVNÍ ZÁBRANY Z2 S FÓLIÍ TŘ 2 - MONTÁŽ S PŘESUNEM</t>
  </si>
  <si>
    <t>zábrany Z2  
2*4=8,000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</si>
  <si>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</si>
  <si>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</si>
  <si>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</si>
  <si>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916361</t>
  </si>
  <si>
    <t>SMĚROVACÍ DESKY Z4 OBOUSTR S FÓLIÍ TŘ 2 - DOD A MONTÁŽ</t>
  </si>
  <si>
    <t>pro realizaci úseků OŽK po polovinách vozovky 
desky Z4 po 10 m 
úseky délky 500 m 
50=50,000 [A]</t>
  </si>
  <si>
    <t>916362</t>
  </si>
  <si>
    <t>SMĚROVACÍ DESKY Z4 OBOUSTR S FÓLIÍ TŘ 2 - MONTÁŽ S PŘESUNEM</t>
  </si>
  <si>
    <t>pro realizaci úseků OŽK po polovinách vozovky 
desky Z4 po 10 m 
úseky délky 500 m 
50*(7000/500)=700,000 [A]</t>
  </si>
  <si>
    <t>916363</t>
  </si>
  <si>
    <t>SMĚROVACÍ DESKY Z4 OBOUSTR S FÓLIÍ TŘ 2 - DEMONTÁŽ</t>
  </si>
  <si>
    <t>desky Z4 po 10 m 
50=50,000 [A]</t>
  </si>
  <si>
    <t>916531</t>
  </si>
  <si>
    <t>PATKA PRO VODÍCÍ DESKY SAMOSTATNÁ DO 10KG - DOD A MONTÁŽ</t>
  </si>
  <si>
    <t>včetně demontáže</t>
  </si>
  <si>
    <t>včetně demontáže 
50=50,000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</si>
</sst>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3" fillId="2" borderId="0" xfId="0" applyFont="1" applyFill="1" applyAlignment="1">
      <alignment wrapText="1"/>
    </xf>
    <xf numFmtId="0" fontId="3" fillId="2" borderId="2" xfId="0" applyFont="1" applyFill="1" applyBorder="1" applyAlignment="1">
      <alignment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sharedStrings" Target="sharedStrings.xml" /><Relationship Id="rId4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SUM(C10:C53)</f>
      </c>
      <c s="1"/>
      <c s="1"/>
    </row>
    <row r="7" spans="1:5" ht="12.75" customHeight="1">
      <c r="A7" s="1"/>
      <c s="4" t="s">
        <v>5</v>
      </c>
      <c s="7">
        <f>SUM(E10:E53)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001.V'!I3</f>
      </c>
      <c s="21">
        <f>'SO 001.V'!O2</f>
      </c>
      <c s="21">
        <f>C10+D10</f>
      </c>
    </row>
    <row r="11" spans="1:5" ht="12.75" customHeight="1">
      <c r="A11" s="39" t="s">
        <v>125</v>
      </c>
      <c s="39" t="s">
        <v>126</v>
      </c>
      <c s="40">
        <f>'SO 101.11.H_SO 101-11.H'!I3</f>
      </c>
      <c s="40">
        <f>'SO 101.11.H_SO 101-11.H'!O2</f>
      </c>
      <c s="40">
        <f>C11+D11</f>
      </c>
    </row>
    <row r="12" spans="1:5" ht="12.75" customHeight="1">
      <c r="A12" s="39" t="s">
        <v>157</v>
      </c>
      <c s="39" t="s">
        <v>158</v>
      </c>
      <c s="40">
        <f>'SO 101.H_SO 101-0.H'!I3</f>
      </c>
      <c s="40">
        <f>'SO 101.H_SO 101-0.H'!O2</f>
      </c>
      <c s="40">
        <f>C12+D12</f>
      </c>
    </row>
    <row r="13" spans="1:5" ht="12.75" customHeight="1">
      <c r="A13" s="39" t="s">
        <v>227</v>
      </c>
      <c s="39" t="s">
        <v>230</v>
      </c>
      <c s="40">
        <f>'SO 101.H_SO 101-1.H_SO 101-1.H'!I3</f>
      </c>
      <c s="40">
        <f>'SO 101.H_SO 101-1.H_SO 101-1.H'!O2</f>
      </c>
      <c s="40">
        <f>C13+D13</f>
      </c>
    </row>
    <row r="14" spans="1:5" ht="12.75" customHeight="1">
      <c r="A14" s="39" t="s">
        <v>399</v>
      </c>
      <c s="39" t="s">
        <v>400</v>
      </c>
      <c s="40">
        <f>'SO 101.H_SO 101-8.H'!I3</f>
      </c>
      <c s="40">
        <f>'SO 101.H_SO 101-8.H'!O2</f>
      </c>
      <c s="40">
        <f>C14+D14</f>
      </c>
    </row>
    <row r="15" spans="1:5" ht="12.75" customHeight="1">
      <c r="A15" s="39" t="s">
        <v>417</v>
      </c>
      <c s="39" t="s">
        <v>418</v>
      </c>
      <c s="40">
        <f>'SO 101.H_SO 101-9'!I3</f>
      </c>
      <c s="40">
        <f>'SO 101.H_SO 101-9'!O2</f>
      </c>
      <c s="40">
        <f>C15+D15</f>
      </c>
    </row>
    <row r="16" spans="1:5" ht="12.75" customHeight="1">
      <c r="A16" s="39" t="s">
        <v>454</v>
      </c>
      <c s="39" t="s">
        <v>455</v>
      </c>
      <c s="40">
        <f>'SO 101.V_SO 101-0.V'!I3</f>
      </c>
      <c s="40">
        <f>'SO 101.V_SO 101-0.V'!O2</f>
      </c>
      <c s="40">
        <f>C16+D16</f>
      </c>
    </row>
    <row r="17" spans="1:5" ht="12.75" customHeight="1">
      <c r="A17" s="39" t="s">
        <v>456</v>
      </c>
      <c s="39" t="s">
        <v>458</v>
      </c>
      <c s="40">
        <f>'SO 101.V_SO 101-1.V_SO 101-1.V'!I3</f>
      </c>
      <c s="40">
        <f>'SO 101.V_SO 101-1.V_SO 101-1.V'!O2</f>
      </c>
      <c s="40">
        <f>C17+D17</f>
      </c>
    </row>
    <row r="18" spans="1:5" ht="12.75" customHeight="1">
      <c r="A18" s="39" t="s">
        <v>465</v>
      </c>
      <c s="39" t="s">
        <v>126</v>
      </c>
      <c s="40">
        <f>'SO 102.11.H_SO 102-11.H'!I3</f>
      </c>
      <c s="40">
        <f>'SO 102.11.H_SO 102-11.H'!O2</f>
      </c>
      <c s="40">
        <f>C18+D18</f>
      </c>
    </row>
    <row r="19" spans="1:5" ht="12.75" customHeight="1">
      <c r="A19" s="39" t="s">
        <v>471</v>
      </c>
      <c s="39" t="s">
        <v>158</v>
      </c>
      <c s="40">
        <f>'SO 102.H_SO 102-0.H'!I3</f>
      </c>
      <c s="40">
        <f>'SO 102.H_SO 102-0.H'!O2</f>
      </c>
      <c s="40">
        <f>C19+D19</f>
      </c>
    </row>
    <row r="20" spans="1:5" ht="12.75" customHeight="1">
      <c r="A20" s="39" t="s">
        <v>499</v>
      </c>
      <c s="39" t="s">
        <v>230</v>
      </c>
      <c s="40">
        <f>'SO 102.H_SO 102-1.H_SO 102-1.H'!I3</f>
      </c>
      <c s="40">
        <f>'SO 102.H_SO 102-1.H_SO 102-1.H'!O2</f>
      </c>
      <c s="40">
        <f>C20+D20</f>
      </c>
    </row>
    <row r="21" spans="1:5" ht="12.75" customHeight="1">
      <c r="A21" s="39" t="s">
        <v>529</v>
      </c>
      <c s="39" t="s">
        <v>400</v>
      </c>
      <c s="40">
        <f>'SO 102.H_SO 102-8.H'!I3</f>
      </c>
      <c s="40">
        <f>'SO 102.H_SO 102-8.H'!O2</f>
      </c>
      <c s="40">
        <f>C21+D21</f>
      </c>
    </row>
    <row r="22" spans="1:5" ht="12.75" customHeight="1">
      <c r="A22" s="39" t="s">
        <v>534</v>
      </c>
      <c s="39" t="s">
        <v>126</v>
      </c>
      <c s="40">
        <f>'SO 103.11.H_SO 103-11.H'!I3</f>
      </c>
      <c s="40">
        <f>'SO 103.11.H_SO 103-11.H'!O2</f>
      </c>
      <c s="40">
        <f>C22+D22</f>
      </c>
    </row>
    <row r="23" spans="1:5" ht="12.75" customHeight="1">
      <c r="A23" s="39" t="s">
        <v>540</v>
      </c>
      <c s="39" t="s">
        <v>158</v>
      </c>
      <c s="40">
        <f>'SO 103.H_SO 103-0.H'!I3</f>
      </c>
      <c s="40">
        <f>'SO 103.H_SO 103-0.H'!O2</f>
      </c>
      <c s="40">
        <f>C23+D23</f>
      </c>
    </row>
    <row r="24" spans="1:5" ht="12.75" customHeight="1">
      <c r="A24" s="39" t="s">
        <v>565</v>
      </c>
      <c s="39" t="s">
        <v>230</v>
      </c>
      <c s="40">
        <f>'SO 103.H_SO 103-1.H_SO 103-1.H'!I3</f>
      </c>
      <c s="40">
        <f>'SO 103.H_SO 103-1.H_SO 103-1.H'!O2</f>
      </c>
      <c s="40">
        <f>C24+D24</f>
      </c>
    </row>
    <row r="25" spans="1:5" ht="12.75" customHeight="1">
      <c r="A25" s="39" t="s">
        <v>600</v>
      </c>
      <c s="39" t="s">
        <v>400</v>
      </c>
      <c s="40">
        <f>'SO 103.H_SO 103-8.H'!I3</f>
      </c>
      <c s="40">
        <f>'SO 103.H_SO 103-8.H'!O2</f>
      </c>
      <c s="40">
        <f>C25+D25</f>
      </c>
    </row>
    <row r="26" spans="1:5" ht="12.75" customHeight="1">
      <c r="A26" s="39" t="s">
        <v>605</v>
      </c>
      <c s="39" t="s">
        <v>455</v>
      </c>
      <c s="40">
        <f>'SO 103.V_SO 103-0.V'!I3</f>
      </c>
      <c s="40">
        <f>'SO 103.V_SO 103-0.V'!O2</f>
      </c>
      <c s="40">
        <f>C26+D26</f>
      </c>
    </row>
    <row r="27" spans="1:5" ht="12.75" customHeight="1">
      <c r="A27" s="39" t="s">
        <v>606</v>
      </c>
      <c s="39" t="s">
        <v>458</v>
      </c>
      <c s="40">
        <f>'SO 103.V_SO 103-1.V_SO 103-1.V'!I3</f>
      </c>
      <c s="40">
        <f>'SO 103.V_SO 103-1.V_SO 103-1.V'!O2</f>
      </c>
      <c s="40">
        <f>C27+D27</f>
      </c>
    </row>
    <row r="28" spans="1:5" ht="12.75" customHeight="1">
      <c r="A28" s="39" t="s">
        <v>610</v>
      </c>
      <c s="39" t="s">
        <v>126</v>
      </c>
      <c s="40">
        <f>'SO 104.11.H_SO 104-11.H'!I3</f>
      </c>
      <c s="40">
        <f>'SO 104.11.H_SO 104-11.H'!O2</f>
      </c>
      <c s="40">
        <f>C28+D28</f>
      </c>
    </row>
    <row r="29" spans="1:5" ht="12.75" customHeight="1">
      <c r="A29" s="39" t="s">
        <v>616</v>
      </c>
      <c s="39" t="s">
        <v>158</v>
      </c>
      <c s="40">
        <f>'SO 104.H_SO 104-0.H'!I3</f>
      </c>
      <c s="40">
        <f>'SO 104.H_SO 104-0.H'!O2</f>
      </c>
      <c s="40">
        <f>C29+D29</f>
      </c>
    </row>
    <row r="30" spans="1:5" ht="12.75" customHeight="1">
      <c r="A30" s="39" t="s">
        <v>636</v>
      </c>
      <c s="39" t="s">
        <v>230</v>
      </c>
      <c s="40">
        <f>'SO 104.H_SO 104-1.H_SO 104-1.H'!I3</f>
      </c>
      <c s="40">
        <f>'SO 104.H_SO 104-1.H_SO 104-1.H'!O2</f>
      </c>
      <c s="40">
        <f>C30+D30</f>
      </c>
    </row>
    <row r="31" spans="1:5" ht="12.75" customHeight="1">
      <c r="A31" s="39" t="s">
        <v>663</v>
      </c>
      <c s="39" t="s">
        <v>400</v>
      </c>
      <c s="40">
        <f>'SO 104.H_SO 104-8.H'!I3</f>
      </c>
      <c s="40">
        <f>'SO 104.H_SO 104-8.H'!O2</f>
      </c>
      <c s="40">
        <f>C31+D31</f>
      </c>
    </row>
    <row r="32" spans="1:5" ht="12.75" customHeight="1">
      <c r="A32" s="39" t="s">
        <v>668</v>
      </c>
      <c s="39" t="s">
        <v>455</v>
      </c>
      <c s="40">
        <f>'SO 104.V_SO 104-0.V'!I3</f>
      </c>
      <c s="40">
        <f>'SO 104.V_SO 104-0.V'!O2</f>
      </c>
      <c s="40">
        <f>C32+D32</f>
      </c>
    </row>
    <row r="33" spans="1:5" ht="12.75" customHeight="1">
      <c r="A33" s="39" t="s">
        <v>669</v>
      </c>
      <c s="39" t="s">
        <v>458</v>
      </c>
      <c s="40">
        <f>'SO 104.V_SO 104-1.V_SO 104-1.V'!I3</f>
      </c>
      <c s="40">
        <f>'SO 104.V_SO 104-1.V_SO 104-1.V'!O2</f>
      </c>
      <c s="40">
        <f>C33+D33</f>
      </c>
    </row>
    <row r="34" spans="1:5" ht="12.75" customHeight="1">
      <c r="A34" s="39" t="s">
        <v>681</v>
      </c>
      <c s="39" t="s">
        <v>126</v>
      </c>
      <c s="40">
        <f>'SO 105.11.H_SO 105-11.H'!I3</f>
      </c>
      <c s="40">
        <f>'SO 105.11.H_SO 105-11.H'!O2</f>
      </c>
      <c s="40">
        <f>C34+D34</f>
      </c>
    </row>
    <row r="35" spans="1:5" ht="12.75" customHeight="1">
      <c r="A35" s="39" t="s">
        <v>687</v>
      </c>
      <c s="39" t="s">
        <v>158</v>
      </c>
      <c s="40">
        <f>'SO 105.H_SO 105-0.H'!I3</f>
      </c>
      <c s="40">
        <f>'SO 105.H_SO 105-0.H'!O2</f>
      </c>
      <c s="40">
        <f>C35+D35</f>
      </c>
    </row>
    <row r="36" spans="1:5" ht="12.75" customHeight="1">
      <c r="A36" s="39" t="s">
        <v>709</v>
      </c>
      <c s="39" t="s">
        <v>230</v>
      </c>
      <c s="40">
        <f>'SO 105.H_SO 105-1.H_SO 105-1.H'!I3</f>
      </c>
      <c s="40">
        <f>'SO 105.H_SO 105-1.H_SO 105-1.H'!O2</f>
      </c>
      <c s="40">
        <f>C36+D36</f>
      </c>
    </row>
    <row r="37" spans="1:5" ht="12.75" customHeight="1">
      <c r="A37" s="39" t="s">
        <v>727</v>
      </c>
      <c s="39" t="s">
        <v>400</v>
      </c>
      <c s="40">
        <f>'SO 105.H_SO 105-8.H'!I3</f>
      </c>
      <c s="40">
        <f>'SO 105.H_SO 105-8.H'!O2</f>
      </c>
      <c s="40">
        <f>C37+D37</f>
      </c>
    </row>
    <row r="38" spans="1:5" ht="12.75" customHeight="1">
      <c r="A38" s="39" t="s">
        <v>732</v>
      </c>
      <c s="39" t="s">
        <v>126</v>
      </c>
      <c s="40">
        <f>'SO 106.11.H_SO 106-11.H'!I3</f>
      </c>
      <c s="40">
        <f>'SO 106.11.H_SO 106-11.H'!O2</f>
      </c>
      <c s="40">
        <f>C38+D38</f>
      </c>
    </row>
    <row r="39" spans="1:5" ht="12.75" customHeight="1">
      <c r="A39" s="39" t="s">
        <v>738</v>
      </c>
      <c s="39" t="s">
        <v>158</v>
      </c>
      <c s="40">
        <f>'SO 106.H_SO 106-0.H'!I3</f>
      </c>
      <c s="40">
        <f>'SO 106.H_SO 106-0.H'!O2</f>
      </c>
      <c s="40">
        <f>C39+D39</f>
      </c>
    </row>
    <row r="40" spans="1:5" ht="12.75" customHeight="1">
      <c r="A40" s="39" t="s">
        <v>750</v>
      </c>
      <c s="39" t="s">
        <v>230</v>
      </c>
      <c s="40">
        <f>'SO 106.H_SO 106-1.H_SO 106-1.H'!I3</f>
      </c>
      <c s="40">
        <f>'SO 106.H_SO 106-1.H_SO 106-1.H'!O2</f>
      </c>
      <c s="40">
        <f>C40+D40</f>
      </c>
    </row>
    <row r="41" spans="1:5" ht="12.75" customHeight="1">
      <c r="A41" s="39" t="s">
        <v>765</v>
      </c>
      <c s="39" t="s">
        <v>400</v>
      </c>
      <c s="40">
        <f>'SO 106.H_SO 106-8.H'!I3</f>
      </c>
      <c s="40">
        <f>'SO 106.H_SO 106-8.H'!O2</f>
      </c>
      <c s="40">
        <f>C41+D41</f>
      </c>
    </row>
    <row r="42" spans="1:5" ht="12.75" customHeight="1">
      <c r="A42" s="39" t="s">
        <v>769</v>
      </c>
      <c s="39" t="s">
        <v>126</v>
      </c>
      <c s="40">
        <f>'SO 107.11.H_SO 107-11.H'!I3</f>
      </c>
      <c s="40">
        <f>'SO 107.11.H_SO 107-11.H'!O2</f>
      </c>
      <c s="40">
        <f>C42+D42</f>
      </c>
    </row>
    <row r="43" spans="1:5" ht="12.75" customHeight="1">
      <c r="A43" s="39" t="s">
        <v>775</v>
      </c>
      <c s="39" t="s">
        <v>158</v>
      </c>
      <c s="40">
        <f>'SO 107.H_SO 107-0.H'!I3</f>
      </c>
      <c s="40">
        <f>'SO 107.H_SO 107-0.H'!O2</f>
      </c>
      <c s="40">
        <f>C43+D43</f>
      </c>
    </row>
    <row r="44" spans="1:5" ht="12.75" customHeight="1">
      <c r="A44" s="39" t="s">
        <v>792</v>
      </c>
      <c s="39" t="s">
        <v>230</v>
      </c>
      <c s="40">
        <f>'SO 107.H_SO 107-1.H_SO 107-1.H'!I3</f>
      </c>
      <c s="40">
        <f>'SO 107.H_SO 107-1.H_SO 107-1.H'!O2</f>
      </c>
      <c s="40">
        <f>C44+D44</f>
      </c>
    </row>
    <row r="45" spans="1:5" ht="12.75" customHeight="1">
      <c r="A45" s="39" t="s">
        <v>828</v>
      </c>
      <c s="39" t="s">
        <v>400</v>
      </c>
      <c s="40">
        <f>'SO 107.H_SO 107-8.H'!I3</f>
      </c>
      <c s="40">
        <f>'SO 107.H_SO 107-8.H'!O2</f>
      </c>
      <c s="40">
        <f>C45+D45</f>
      </c>
    </row>
    <row r="46" spans="1:5" ht="12.75" customHeight="1">
      <c r="A46" s="39" t="s">
        <v>833</v>
      </c>
      <c s="39" t="s">
        <v>455</v>
      </c>
      <c s="40">
        <f>'SO 107.V_SO 107-0.V'!I3</f>
      </c>
      <c s="40">
        <f>'SO 107.V_SO 107-0.V'!O2</f>
      </c>
      <c s="40">
        <f>C46+D46</f>
      </c>
    </row>
    <row r="47" spans="1:5" ht="12.75" customHeight="1">
      <c r="A47" s="39" t="s">
        <v>834</v>
      </c>
      <c s="39" t="s">
        <v>458</v>
      </c>
      <c s="40">
        <f>'SO 107.V_SO 107-1.V_SO 107-1.V'!I3</f>
      </c>
      <c s="40">
        <f>'SO 107.V_SO 107-1.V_SO 107-1.V'!O2</f>
      </c>
      <c s="40">
        <f>C47+D47</f>
      </c>
    </row>
    <row r="48" spans="1:5" ht="12.75" customHeight="1">
      <c r="A48" s="20" t="s">
        <v>838</v>
      </c>
      <c s="20" t="s">
        <v>839</v>
      </c>
      <c s="21">
        <f>'SO 123'!I3</f>
      </c>
      <c s="21">
        <f>'SO 123'!O2</f>
      </c>
      <c s="21">
        <f>C48+D48</f>
      </c>
    </row>
    <row r="49" spans="1:5" ht="12.75" customHeight="1">
      <c r="A49" s="20" t="s">
        <v>844</v>
      </c>
      <c s="20" t="s">
        <v>845</v>
      </c>
      <c s="21">
        <f>'SO 171.H'!I3</f>
      </c>
      <c s="21">
        <f>'SO 171.H'!O2</f>
      </c>
      <c s="21">
        <f>C49+D49</f>
      </c>
    </row>
    <row r="50" spans="1:5" ht="12.75" customHeight="1">
      <c r="A50" s="20" t="s">
        <v>882</v>
      </c>
      <c s="20" t="s">
        <v>883</v>
      </c>
      <c s="21">
        <f>'SO 201.1.H'!I3</f>
      </c>
      <c s="21">
        <f>'SO 201.1.H'!O2</f>
      </c>
      <c s="21">
        <f>C50+D50</f>
      </c>
    </row>
    <row r="51" spans="1:5" ht="12.75" customHeight="1">
      <c r="A51" s="20" t="s">
        <v>929</v>
      </c>
      <c s="20" t="s">
        <v>930</v>
      </c>
      <c s="21">
        <f>'SO 201.2.V'!I3</f>
      </c>
      <c s="21">
        <f>'SO 201.2.V'!O2</f>
      </c>
      <c s="21">
        <f>C51+D51</f>
      </c>
    </row>
    <row r="52" spans="1:5" ht="12.75" customHeight="1">
      <c r="A52" s="20" t="s">
        <v>960</v>
      </c>
      <c s="20" t="s">
        <v>961</v>
      </c>
      <c s="21">
        <f>'SO 801.H'!I3</f>
      </c>
      <c s="21">
        <f>'SO 801.H'!O2</f>
      </c>
      <c s="21">
        <f>C52+D52</f>
      </c>
    </row>
    <row r="53" spans="1:5" ht="12.75" customHeight="1">
      <c r="A53" s="20" t="s">
        <v>995</v>
      </c>
      <c s="20" t="s">
        <v>996</v>
      </c>
      <c s="21">
        <f>'SO 901.V'!I3</f>
      </c>
      <c s="21">
        <f>'SO 901.V'!O2</f>
      </c>
      <c s="21">
        <f>C53+D53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465</v>
      </c>
      <c s="38">
        <f>0+I9+I14+I23</f>
      </c>
      <c r="O3" t="s">
        <v>19</v>
      </c>
      <c t="s">
        <v>23</v>
      </c>
    </row>
    <row r="4" spans="1:16" ht="15" customHeight="1">
      <c r="A4" t="s">
        <v>17</v>
      </c>
      <c s="12" t="s">
        <v>121</v>
      </c>
      <c s="13" t="s">
        <v>463</v>
      </c>
      <c s="1"/>
      <c s="14" t="s">
        <v>464</v>
      </c>
      <c s="1"/>
      <c s="1"/>
      <c s="11"/>
      <c s="11"/>
      <c r="O4" t="s">
        <v>20</v>
      </c>
      <c t="s">
        <v>23</v>
      </c>
    </row>
    <row r="5" spans="1:16" ht="12.75" customHeight="1">
      <c r="A5" t="s">
        <v>124</v>
      </c>
      <c s="16" t="s">
        <v>18</v>
      </c>
      <c s="17" t="s">
        <v>465</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270.27</v>
      </c>
      <c s="33">
        <v>0</v>
      </c>
      <c s="33">
        <f>ROUND(ROUND(H10,2)*ROUND(G10,3),2)</f>
      </c>
      <c r="O10">
        <f>(I10*21)/100</f>
      </c>
      <c t="s">
        <v>23</v>
      </c>
    </row>
    <row r="11" spans="1:5" ht="25.5">
      <c r="A11" s="34" t="s">
        <v>50</v>
      </c>
      <c r="E11" s="35" t="s">
        <v>130</v>
      </c>
    </row>
    <row r="12" spans="1:5" ht="12.75">
      <c r="A12" s="36" t="s">
        <v>52</v>
      </c>
      <c r="E12" s="37" t="s">
        <v>466</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150.15</v>
      </c>
      <c s="33">
        <v>0</v>
      </c>
      <c s="33">
        <f>ROUND(ROUND(H15,2)*ROUND(G15,3),2)</f>
      </c>
      <c r="O15">
        <f>(I15*21)/100</f>
      </c>
      <c t="s">
        <v>23</v>
      </c>
    </row>
    <row r="16" spans="1:5" ht="12.75">
      <c r="A16" s="34" t="s">
        <v>50</v>
      </c>
      <c r="E16" s="35" t="s">
        <v>47</v>
      </c>
    </row>
    <row r="17" spans="1:5" ht="38.25">
      <c r="A17" s="36" t="s">
        <v>52</v>
      </c>
      <c r="E17" s="37" t="s">
        <v>467</v>
      </c>
    </row>
    <row r="18" spans="1:5" ht="369.75">
      <c r="A18" t="s">
        <v>53</v>
      </c>
      <c r="E18" s="35" t="s">
        <v>138</v>
      </c>
    </row>
    <row r="19" spans="1:16" ht="25.5">
      <c r="A19" s="25" t="s">
        <v>45</v>
      </c>
      <c s="29" t="s">
        <v>22</v>
      </c>
      <c s="29" t="s">
        <v>141</v>
      </c>
      <c s="25" t="s">
        <v>47</v>
      </c>
      <c s="30" t="s">
        <v>142</v>
      </c>
      <c s="31" t="s">
        <v>136</v>
      </c>
      <c s="32">
        <v>150.15</v>
      </c>
      <c s="33">
        <v>0</v>
      </c>
      <c s="33">
        <f>ROUND(ROUND(H19,2)*ROUND(G19,3),2)</f>
      </c>
      <c r="O19">
        <f>(I19*21)/100</f>
      </c>
      <c t="s">
        <v>23</v>
      </c>
    </row>
    <row r="20" spans="1:5" ht="12.75">
      <c r="A20" s="34" t="s">
        <v>50</v>
      </c>
      <c r="E20" s="35" t="s">
        <v>143</v>
      </c>
    </row>
    <row r="21" spans="1:5" ht="114.75">
      <c r="A21" s="36" t="s">
        <v>52</v>
      </c>
      <c r="E21" s="37" t="s">
        <v>468</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273</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0+O9+O22+O59</f>
      </c>
      <c t="s">
        <v>22</v>
      </c>
    </row>
    <row r="3" spans="1:16" ht="15" customHeight="1">
      <c r="A3" t="s">
        <v>12</v>
      </c>
      <c s="12" t="s">
        <v>14</v>
      </c>
      <c s="13" t="s">
        <v>15</v>
      </c>
      <c s="1"/>
      <c s="14" t="s">
        <v>16</v>
      </c>
      <c s="1"/>
      <c s="9"/>
      <c s="8" t="s">
        <v>471</v>
      </c>
      <c s="38">
        <f>0+I9+I22+I59</f>
      </c>
      <c r="O3" t="s">
        <v>19</v>
      </c>
      <c t="s">
        <v>23</v>
      </c>
    </row>
    <row r="4" spans="1:16" ht="15" customHeight="1">
      <c r="A4" t="s">
        <v>17</v>
      </c>
      <c s="12" t="s">
        <v>121</v>
      </c>
      <c s="13" t="s">
        <v>469</v>
      </c>
      <c s="1"/>
      <c s="14" t="s">
        <v>470</v>
      </c>
      <c s="1"/>
      <c s="1"/>
      <c s="11"/>
      <c s="11"/>
      <c r="O4" t="s">
        <v>20</v>
      </c>
      <c t="s">
        <v>23</v>
      </c>
    </row>
    <row r="5" spans="1:16" ht="12.75" customHeight="1">
      <c r="A5" t="s">
        <v>124</v>
      </c>
      <c s="16" t="s">
        <v>18</v>
      </c>
      <c s="17" t="s">
        <v>471</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183.6</v>
      </c>
      <c s="33">
        <v>0</v>
      </c>
      <c s="33">
        <f>ROUND(ROUND(H10,2)*ROUND(G10,3),2)</f>
      </c>
      <c r="O10">
        <f>(I10*21)/100</f>
      </c>
      <c t="s">
        <v>23</v>
      </c>
    </row>
    <row r="11" spans="1:5" ht="12.75">
      <c r="A11" s="34" t="s">
        <v>50</v>
      </c>
      <c r="E11" s="35" t="s">
        <v>159</v>
      </c>
    </row>
    <row r="12" spans="1:5" ht="51">
      <c r="A12" s="36" t="s">
        <v>52</v>
      </c>
      <c r="E12" s="37" t="s">
        <v>472</v>
      </c>
    </row>
    <row r="13" spans="1:5" ht="25.5">
      <c r="A13" t="s">
        <v>53</v>
      </c>
      <c r="E13" s="35" t="s">
        <v>132</v>
      </c>
    </row>
    <row r="14" spans="1:16" ht="12.75">
      <c r="A14" s="25" t="s">
        <v>45</v>
      </c>
      <c s="29" t="s">
        <v>23</v>
      </c>
      <c s="29" t="s">
        <v>161</v>
      </c>
      <c s="25" t="s">
        <v>47</v>
      </c>
      <c s="30" t="s">
        <v>162</v>
      </c>
      <c s="31" t="s">
        <v>129</v>
      </c>
      <c s="32">
        <v>193.2</v>
      </c>
      <c s="33">
        <v>0</v>
      </c>
      <c s="33">
        <f>ROUND(ROUND(H14,2)*ROUND(G14,3),2)</f>
      </c>
      <c r="O14">
        <f>(I14*21)/100</f>
      </c>
      <c t="s">
        <v>23</v>
      </c>
    </row>
    <row r="15" spans="1:5" ht="25.5">
      <c r="A15" s="34" t="s">
        <v>50</v>
      </c>
      <c r="E15" s="35" t="s">
        <v>163</v>
      </c>
    </row>
    <row r="16" spans="1:5" ht="12.75">
      <c r="A16" s="36" t="s">
        <v>52</v>
      </c>
      <c r="E16" s="37" t="s">
        <v>473</v>
      </c>
    </row>
    <row r="17" spans="1:5" ht="25.5">
      <c r="A17" t="s">
        <v>53</v>
      </c>
      <c r="E17" s="35" t="s">
        <v>132</v>
      </c>
    </row>
    <row r="18" spans="1:16" ht="12.75">
      <c r="A18" s="25" t="s">
        <v>45</v>
      </c>
      <c s="29" t="s">
        <v>22</v>
      </c>
      <c s="29" t="s">
        <v>165</v>
      </c>
      <c s="25" t="s">
        <v>47</v>
      </c>
      <c s="30" t="s">
        <v>166</v>
      </c>
      <c s="31" t="s">
        <v>129</v>
      </c>
      <c s="32">
        <v>84.64</v>
      </c>
      <c s="33">
        <v>0</v>
      </c>
      <c s="33">
        <f>ROUND(ROUND(H18,2)*ROUND(G18,3),2)</f>
      </c>
      <c r="O18">
        <f>(I18*21)/100</f>
      </c>
      <c t="s">
        <v>23</v>
      </c>
    </row>
    <row r="19" spans="1:5" ht="12.75">
      <c r="A19" s="34" t="s">
        <v>50</v>
      </c>
      <c r="E19" s="35" t="s">
        <v>167</v>
      </c>
    </row>
    <row r="20" spans="1:5" ht="76.5">
      <c r="A20" s="36" t="s">
        <v>52</v>
      </c>
      <c r="E20" s="37" t="s">
        <v>474</v>
      </c>
    </row>
    <row r="21" spans="1:5" ht="25.5">
      <c r="A21" t="s">
        <v>53</v>
      </c>
      <c r="E21" s="35" t="s">
        <v>132</v>
      </c>
    </row>
    <row r="22" spans="1:18" ht="12.75" customHeight="1">
      <c r="A22" s="6" t="s">
        <v>43</v>
      </c>
      <c s="6"/>
      <c s="42" t="s">
        <v>29</v>
      </c>
      <c s="6"/>
      <c s="27" t="s">
        <v>133</v>
      </c>
      <c s="6"/>
      <c s="6"/>
      <c s="6"/>
      <c s="43">
        <f>0+Q22</f>
      </c>
      <c r="O22">
        <f>0+R22</f>
      </c>
      <c r="Q22">
        <f>0+I23+I27+I31+I35+I39+I43+I47+I51+I55</f>
      </c>
      <c>
        <f>0+O23+O27+O31+O35+O39+O43+O47+O51+O55</f>
      </c>
    </row>
    <row r="23" spans="1:16" ht="12.75">
      <c r="A23" s="25" t="s">
        <v>45</v>
      </c>
      <c s="29" t="s">
        <v>33</v>
      </c>
      <c s="29" t="s">
        <v>171</v>
      </c>
      <c s="25" t="s">
        <v>47</v>
      </c>
      <c s="30" t="s">
        <v>172</v>
      </c>
      <c s="31" t="s">
        <v>151</v>
      </c>
      <c s="32">
        <v>1020</v>
      </c>
      <c s="33">
        <v>0</v>
      </c>
      <c s="33">
        <f>ROUND(ROUND(H23,2)*ROUND(G23,3),2)</f>
      </c>
      <c r="O23">
        <f>(I23*21)/100</f>
      </c>
      <c t="s">
        <v>23</v>
      </c>
    </row>
    <row r="24" spans="1:5" ht="12.75">
      <c r="A24" s="34" t="s">
        <v>50</v>
      </c>
      <c r="E24" s="35" t="s">
        <v>47</v>
      </c>
    </row>
    <row r="25" spans="1:5" ht="51">
      <c r="A25" s="36" t="s">
        <v>52</v>
      </c>
      <c r="E25" s="37" t="s">
        <v>475</v>
      </c>
    </row>
    <row r="26" spans="1:5" ht="25.5">
      <c r="A26" t="s">
        <v>53</v>
      </c>
      <c r="E26" s="35" t="s">
        <v>174</v>
      </c>
    </row>
    <row r="27" spans="1:16" ht="25.5">
      <c r="A27" s="25" t="s">
        <v>45</v>
      </c>
      <c s="29" t="s">
        <v>35</v>
      </c>
      <c s="29" t="s">
        <v>175</v>
      </c>
      <c s="25" t="s">
        <v>47</v>
      </c>
      <c s="30" t="s">
        <v>176</v>
      </c>
      <c s="31" t="s">
        <v>136</v>
      </c>
      <c s="32">
        <v>125.58</v>
      </c>
      <c s="33">
        <v>0</v>
      </c>
      <c s="33">
        <f>ROUND(ROUND(H27,2)*ROUND(G27,3),2)</f>
      </c>
      <c r="O27">
        <f>(I27*21)/100</f>
      </c>
      <c t="s">
        <v>23</v>
      </c>
    </row>
    <row r="28" spans="1:5" ht="12.75">
      <c r="A28" s="34" t="s">
        <v>50</v>
      </c>
      <c r="E28" s="35" t="s">
        <v>177</v>
      </c>
    </row>
    <row r="29" spans="1:5" ht="63.75">
      <c r="A29" s="36" t="s">
        <v>52</v>
      </c>
      <c r="E29" s="37" t="s">
        <v>476</v>
      </c>
    </row>
    <row r="30" spans="1:5" ht="63.75">
      <c r="A30" t="s">
        <v>53</v>
      </c>
      <c r="E30" s="35" t="s">
        <v>179</v>
      </c>
    </row>
    <row r="31" spans="1:16" ht="25.5">
      <c r="A31" s="25" t="s">
        <v>45</v>
      </c>
      <c s="29" t="s">
        <v>37</v>
      </c>
      <c s="29" t="s">
        <v>184</v>
      </c>
      <c s="25" t="s">
        <v>47</v>
      </c>
      <c s="30" t="s">
        <v>185</v>
      </c>
      <c s="31" t="s">
        <v>186</v>
      </c>
      <c s="32">
        <v>652.8</v>
      </c>
      <c s="33">
        <v>0</v>
      </c>
      <c s="33">
        <f>ROUND(ROUND(H31,2)*ROUND(G31,3),2)</f>
      </c>
      <c r="O31">
        <f>(I31*21)/100</f>
      </c>
      <c t="s">
        <v>23</v>
      </c>
    </row>
    <row r="32" spans="1:5" ht="12.75">
      <c r="A32" s="34" t="s">
        <v>50</v>
      </c>
      <c r="E32" s="35" t="s">
        <v>47</v>
      </c>
    </row>
    <row r="33" spans="1:5" ht="12.75">
      <c r="A33" s="36" t="s">
        <v>52</v>
      </c>
      <c r="E33" s="37" t="s">
        <v>477</v>
      </c>
    </row>
    <row r="34" spans="1:5" ht="63.75">
      <c r="A34" t="s">
        <v>53</v>
      </c>
      <c r="E34" s="35" t="s">
        <v>179</v>
      </c>
    </row>
    <row r="35" spans="1:16" ht="25.5">
      <c r="A35" s="25" t="s">
        <v>45</v>
      </c>
      <c s="29" t="s">
        <v>76</v>
      </c>
      <c s="29" t="s">
        <v>188</v>
      </c>
      <c s="25" t="s">
        <v>47</v>
      </c>
      <c s="30" t="s">
        <v>189</v>
      </c>
      <c s="31" t="s">
        <v>136</v>
      </c>
      <c s="32">
        <v>629.2</v>
      </c>
      <c s="33">
        <v>0</v>
      </c>
      <c s="33">
        <f>ROUND(ROUND(H35,2)*ROUND(G35,3),2)</f>
      </c>
      <c r="O35">
        <f>(I35*21)/100</f>
      </c>
      <c t="s">
        <v>23</v>
      </c>
    </row>
    <row r="36" spans="1:5" ht="25.5">
      <c r="A36" s="34" t="s">
        <v>50</v>
      </c>
      <c r="E36" s="35" t="s">
        <v>190</v>
      </c>
    </row>
    <row r="37" spans="1:5" ht="255">
      <c r="A37" s="36" t="s">
        <v>52</v>
      </c>
      <c r="E37" s="37" t="s">
        <v>478</v>
      </c>
    </row>
    <row r="38" spans="1:5" ht="63.75">
      <c r="A38" t="s">
        <v>53</v>
      </c>
      <c r="E38" s="35" t="s">
        <v>179</v>
      </c>
    </row>
    <row r="39" spans="1:16" ht="12.75">
      <c r="A39" s="25" t="s">
        <v>45</v>
      </c>
      <c s="29" t="s">
        <v>80</v>
      </c>
      <c s="29" t="s">
        <v>192</v>
      </c>
      <c s="25" t="s">
        <v>47</v>
      </c>
      <c s="30" t="s">
        <v>193</v>
      </c>
      <c s="31" t="s">
        <v>136</v>
      </c>
      <c s="32">
        <v>102</v>
      </c>
      <c s="33">
        <v>0</v>
      </c>
      <c s="33">
        <f>ROUND(ROUND(H39,2)*ROUND(G39,3),2)</f>
      </c>
      <c r="O39">
        <f>(I39*21)/100</f>
      </c>
      <c t="s">
        <v>23</v>
      </c>
    </row>
    <row r="40" spans="1:5" ht="12.75">
      <c r="A40" s="34" t="s">
        <v>50</v>
      </c>
      <c r="E40" s="35" t="s">
        <v>194</v>
      </c>
    </row>
    <row r="41" spans="1:5" ht="25.5">
      <c r="A41" s="36" t="s">
        <v>52</v>
      </c>
      <c r="E41" s="37" t="s">
        <v>479</v>
      </c>
    </row>
    <row r="42" spans="1:5" ht="38.25">
      <c r="A42" t="s">
        <v>53</v>
      </c>
      <c r="E42" s="35" t="s">
        <v>196</v>
      </c>
    </row>
    <row r="43" spans="1:16" ht="12.75">
      <c r="A43" s="25" t="s">
        <v>45</v>
      </c>
      <c s="29" t="s">
        <v>40</v>
      </c>
      <c s="29" t="s">
        <v>197</v>
      </c>
      <c s="25" t="s">
        <v>47</v>
      </c>
      <c s="30" t="s">
        <v>198</v>
      </c>
      <c s="31" t="s">
        <v>151</v>
      </c>
      <c s="32">
        <v>1020</v>
      </c>
      <c s="33">
        <v>0</v>
      </c>
      <c s="33">
        <f>ROUND(ROUND(H43,2)*ROUND(G43,3),2)</f>
      </c>
      <c r="O43">
        <f>(I43*21)/100</f>
      </c>
      <c t="s">
        <v>23</v>
      </c>
    </row>
    <row r="44" spans="1:5" ht="12.75">
      <c r="A44" s="34" t="s">
        <v>50</v>
      </c>
      <c r="E44" s="35" t="s">
        <v>47</v>
      </c>
    </row>
    <row r="45" spans="1:5" ht="38.25">
      <c r="A45" s="36" t="s">
        <v>52</v>
      </c>
      <c r="E45" s="37" t="s">
        <v>480</v>
      </c>
    </row>
    <row r="46" spans="1:5" ht="25.5">
      <c r="A46" t="s">
        <v>53</v>
      </c>
      <c r="E46" s="35" t="s">
        <v>200</v>
      </c>
    </row>
    <row r="47" spans="1:16" ht="12.75">
      <c r="A47" s="25" t="s">
        <v>45</v>
      </c>
      <c s="29" t="s">
        <v>42</v>
      </c>
      <c s="29" t="s">
        <v>201</v>
      </c>
      <c s="25" t="s">
        <v>47</v>
      </c>
      <c s="30" t="s">
        <v>202</v>
      </c>
      <c s="31" t="s">
        <v>186</v>
      </c>
      <c s="32">
        <v>2040</v>
      </c>
      <c s="33">
        <v>0</v>
      </c>
      <c s="33">
        <f>ROUND(ROUND(H47,2)*ROUND(G47,3),2)</f>
      </c>
      <c r="O47">
        <f>(I47*21)/100</f>
      </c>
      <c t="s">
        <v>23</v>
      </c>
    </row>
    <row r="48" spans="1:5" ht="12.75">
      <c r="A48" s="34" t="s">
        <v>50</v>
      </c>
      <c r="E48" s="35" t="s">
        <v>47</v>
      </c>
    </row>
    <row r="49" spans="1:5" ht="51">
      <c r="A49" s="36" t="s">
        <v>52</v>
      </c>
      <c r="E49" s="37" t="s">
        <v>481</v>
      </c>
    </row>
    <row r="50" spans="1:5" ht="25.5">
      <c r="A50" t="s">
        <v>53</v>
      </c>
      <c r="E50" s="35" t="s">
        <v>200</v>
      </c>
    </row>
    <row r="51" spans="1:16" ht="12.75">
      <c r="A51" s="25" t="s">
        <v>45</v>
      </c>
      <c s="29" t="s">
        <v>92</v>
      </c>
      <c s="29" t="s">
        <v>204</v>
      </c>
      <c s="25" t="s">
        <v>205</v>
      </c>
      <c s="30" t="s">
        <v>206</v>
      </c>
      <c s="31" t="s">
        <v>186</v>
      </c>
      <c s="32">
        <v>94</v>
      </c>
      <c s="33">
        <v>0</v>
      </c>
      <c s="33">
        <f>ROUND(ROUND(H51,2)*ROUND(G51,3),2)</f>
      </c>
      <c r="O51">
        <f>(I51*21)/100</f>
      </c>
      <c t="s">
        <v>23</v>
      </c>
    </row>
    <row r="52" spans="1:5" ht="12.75">
      <c r="A52" s="34" t="s">
        <v>50</v>
      </c>
      <c r="E52" s="35" t="s">
        <v>47</v>
      </c>
    </row>
    <row r="53" spans="1:5" ht="102">
      <c r="A53" s="36" t="s">
        <v>52</v>
      </c>
      <c r="E53" s="37" t="s">
        <v>482</v>
      </c>
    </row>
    <row r="54" spans="1:5" ht="25.5">
      <c r="A54" t="s">
        <v>53</v>
      </c>
      <c r="E54" s="35" t="s">
        <v>200</v>
      </c>
    </row>
    <row r="55" spans="1:16" ht="12.75">
      <c r="A55" s="25" t="s">
        <v>45</v>
      </c>
      <c s="29" t="s">
        <v>98</v>
      </c>
      <c s="29" t="s">
        <v>208</v>
      </c>
      <c s="25" t="s">
        <v>47</v>
      </c>
      <c s="30" t="s">
        <v>209</v>
      </c>
      <c s="31" t="s">
        <v>136</v>
      </c>
      <c s="32">
        <v>725.8</v>
      </c>
      <c s="33">
        <v>0</v>
      </c>
      <c s="33">
        <f>ROUND(ROUND(H55,2)*ROUND(G55,3),2)</f>
      </c>
      <c r="O55">
        <f>(I55*21)/100</f>
      </c>
      <c t="s">
        <v>23</v>
      </c>
    </row>
    <row r="56" spans="1:5" ht="12.75">
      <c r="A56" s="34" t="s">
        <v>50</v>
      </c>
      <c r="E56" s="35" t="s">
        <v>47</v>
      </c>
    </row>
    <row r="57" spans="1:5" ht="76.5">
      <c r="A57" s="36" t="s">
        <v>52</v>
      </c>
      <c r="E57" s="37" t="s">
        <v>483</v>
      </c>
    </row>
    <row r="58" spans="1:5" ht="191.25">
      <c r="A58" t="s">
        <v>53</v>
      </c>
      <c r="E58" s="35" t="s">
        <v>211</v>
      </c>
    </row>
    <row r="59" spans="1:18" ht="12.75" customHeight="1">
      <c r="A59" s="6" t="s">
        <v>43</v>
      </c>
      <c s="6"/>
      <c s="42" t="s">
        <v>40</v>
      </c>
      <c s="6"/>
      <c s="27" t="s">
        <v>212</v>
      </c>
      <c s="6"/>
      <c s="6"/>
      <c s="6"/>
      <c s="43">
        <f>0+Q59</f>
      </c>
      <c r="O59">
        <f>0+R59</f>
      </c>
      <c r="Q59">
        <f>0+I60+I64+I68+I72+I76</f>
      </c>
      <c>
        <f>0+O60+O64+O68+O72+O76</f>
      </c>
    </row>
    <row r="60" spans="1:16" ht="25.5">
      <c r="A60" s="25" t="s">
        <v>45</v>
      </c>
      <c s="29" t="s">
        <v>105</v>
      </c>
      <c s="29" t="s">
        <v>484</v>
      </c>
      <c s="25" t="s">
        <v>47</v>
      </c>
      <c s="30" t="s">
        <v>485</v>
      </c>
      <c s="31" t="s">
        <v>186</v>
      </c>
      <c s="32">
        <v>620</v>
      </c>
      <c s="33">
        <v>0</v>
      </c>
      <c s="33">
        <f>ROUND(ROUND(H60,2)*ROUND(G60,3),2)</f>
      </c>
      <c r="O60">
        <f>(I60*21)/100</f>
      </c>
      <c t="s">
        <v>23</v>
      </c>
    </row>
    <row r="61" spans="1:5" ht="25.5">
      <c r="A61" s="34" t="s">
        <v>50</v>
      </c>
      <c r="E61" s="35" t="s">
        <v>486</v>
      </c>
    </row>
    <row r="62" spans="1:5" ht="89.25">
      <c r="A62" s="36" t="s">
        <v>52</v>
      </c>
      <c r="E62" s="37" t="s">
        <v>487</v>
      </c>
    </row>
    <row r="63" spans="1:5" ht="38.25">
      <c r="A63" t="s">
        <v>53</v>
      </c>
      <c r="E63" s="35" t="s">
        <v>488</v>
      </c>
    </row>
    <row r="64" spans="1:16" ht="12.75">
      <c r="A64" s="25" t="s">
        <v>45</v>
      </c>
      <c s="29" t="s">
        <v>108</v>
      </c>
      <c s="29" t="s">
        <v>489</v>
      </c>
      <c s="25" t="s">
        <v>47</v>
      </c>
      <c s="30" t="s">
        <v>490</v>
      </c>
      <c s="31" t="s">
        <v>151</v>
      </c>
      <c s="32">
        <v>163.2</v>
      </c>
      <c s="33">
        <v>0</v>
      </c>
      <c s="33">
        <f>ROUND(ROUND(H64,2)*ROUND(G64,3),2)</f>
      </c>
      <c r="O64">
        <f>(I64*21)/100</f>
      </c>
      <c t="s">
        <v>23</v>
      </c>
    </row>
    <row r="65" spans="1:5" ht="12.75">
      <c r="A65" s="34" t="s">
        <v>50</v>
      </c>
      <c r="E65" s="35" t="s">
        <v>47</v>
      </c>
    </row>
    <row r="66" spans="1:5" ht="38.25">
      <c r="A66" s="36" t="s">
        <v>52</v>
      </c>
      <c r="E66" s="37" t="s">
        <v>491</v>
      </c>
    </row>
    <row r="67" spans="1:5" ht="12.75">
      <c r="A67" t="s">
        <v>53</v>
      </c>
      <c r="E67" s="35" t="s">
        <v>492</v>
      </c>
    </row>
    <row r="68" spans="1:16" ht="12.75">
      <c r="A68" s="25" t="s">
        <v>45</v>
      </c>
      <c s="29" t="s">
        <v>112</v>
      </c>
      <c s="29" t="s">
        <v>213</v>
      </c>
      <c s="25" t="s">
        <v>47</v>
      </c>
      <c s="30" t="s">
        <v>214</v>
      </c>
      <c s="31" t="s">
        <v>186</v>
      </c>
      <c s="32">
        <v>24</v>
      </c>
      <c s="33">
        <v>0</v>
      </c>
      <c s="33">
        <f>ROUND(ROUND(H68,2)*ROUND(G68,3),2)</f>
      </c>
      <c r="O68">
        <f>(I68*21)/100</f>
      </c>
      <c t="s">
        <v>23</v>
      </c>
    </row>
    <row r="69" spans="1:5" ht="12.75">
      <c r="A69" s="34" t="s">
        <v>50</v>
      </c>
      <c r="E69" s="35" t="s">
        <v>47</v>
      </c>
    </row>
    <row r="70" spans="1:5" ht="102">
      <c r="A70" s="36" t="s">
        <v>52</v>
      </c>
      <c r="E70" s="37" t="s">
        <v>493</v>
      </c>
    </row>
    <row r="71" spans="1:5" ht="25.5">
      <c r="A71" t="s">
        <v>53</v>
      </c>
      <c r="E71" s="35" t="s">
        <v>216</v>
      </c>
    </row>
    <row r="72" spans="1:16" ht="12.75">
      <c r="A72" s="25" t="s">
        <v>45</v>
      </c>
      <c s="29" t="s">
        <v>116</v>
      </c>
      <c s="29" t="s">
        <v>494</v>
      </c>
      <c s="25" t="s">
        <v>47</v>
      </c>
      <c s="30" t="s">
        <v>495</v>
      </c>
      <c s="31" t="s">
        <v>186</v>
      </c>
      <c s="32">
        <v>70</v>
      </c>
      <c s="33">
        <v>0</v>
      </c>
      <c s="33">
        <f>ROUND(ROUND(H72,2)*ROUND(G72,3),2)</f>
      </c>
      <c r="O72">
        <f>(I72*21)/100</f>
      </c>
      <c t="s">
        <v>23</v>
      </c>
    </row>
    <row r="73" spans="1:5" ht="12.75">
      <c r="A73" s="34" t="s">
        <v>50</v>
      </c>
      <c r="E73" s="35" t="s">
        <v>47</v>
      </c>
    </row>
    <row r="74" spans="1:5" ht="51">
      <c r="A74" s="36" t="s">
        <v>52</v>
      </c>
      <c r="E74" s="37" t="s">
        <v>496</v>
      </c>
    </row>
    <row r="75" spans="1:5" ht="114.75">
      <c r="A75" t="s">
        <v>53</v>
      </c>
      <c r="E75" s="35" t="s">
        <v>497</v>
      </c>
    </row>
    <row r="76" spans="1:16" ht="12.75">
      <c r="A76" s="25" t="s">
        <v>45</v>
      </c>
      <c s="29" t="s">
        <v>217</v>
      </c>
      <c s="29" t="s">
        <v>218</v>
      </c>
      <c s="25" t="s">
        <v>47</v>
      </c>
      <c s="30" t="s">
        <v>219</v>
      </c>
      <c s="31" t="s">
        <v>102</v>
      </c>
      <c s="32">
        <v>14</v>
      </c>
      <c s="33">
        <v>0</v>
      </c>
      <c s="33">
        <f>ROUND(ROUND(H76,2)*ROUND(G76,3),2)</f>
      </c>
      <c r="O76">
        <f>(I76*21)/100</f>
      </c>
      <c t="s">
        <v>23</v>
      </c>
    </row>
    <row r="77" spans="1:5" ht="12.75">
      <c r="A77" s="34" t="s">
        <v>50</v>
      </c>
      <c r="E77" s="35" t="s">
        <v>47</v>
      </c>
    </row>
    <row r="78" spans="1:5" ht="12.75">
      <c r="A78" s="36" t="s">
        <v>52</v>
      </c>
      <c r="E78" s="37" t="s">
        <v>498</v>
      </c>
    </row>
    <row r="79" spans="1:5" ht="76.5">
      <c r="A79" t="s">
        <v>53</v>
      </c>
      <c r="E79"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0+O10+O15+O44+O81+O90</f>
      </c>
      <c t="s">
        <v>22</v>
      </c>
    </row>
    <row r="3" spans="1:16" ht="15" customHeight="1">
      <c r="A3" t="s">
        <v>12</v>
      </c>
      <c s="12" t="s">
        <v>14</v>
      </c>
      <c s="13" t="s">
        <v>15</v>
      </c>
      <c s="1"/>
      <c s="14" t="s">
        <v>16</v>
      </c>
      <c s="1"/>
      <c s="9"/>
      <c s="8" t="s">
        <v>499</v>
      </c>
      <c s="38">
        <f>0+I10+I15+I44+I81+I90</f>
      </c>
      <c r="O3" t="s">
        <v>19</v>
      </c>
      <c t="s">
        <v>23</v>
      </c>
    </row>
    <row r="4" spans="1:16" ht="15" customHeight="1">
      <c r="A4" t="s">
        <v>17</v>
      </c>
      <c s="12" t="s">
        <v>121</v>
      </c>
      <c s="13" t="s">
        <v>469</v>
      </c>
      <c s="1"/>
      <c s="14" t="s">
        <v>470</v>
      </c>
      <c s="1"/>
      <c s="1"/>
      <c s="11"/>
      <c s="11"/>
      <c r="O4" t="s">
        <v>20</v>
      </c>
      <c t="s">
        <v>23</v>
      </c>
    </row>
    <row r="5" spans="1:16" ht="12.75" customHeight="1">
      <c r="A5" t="s">
        <v>124</v>
      </c>
      <c s="12" t="s">
        <v>121</v>
      </c>
      <c s="13" t="s">
        <v>499</v>
      </c>
      <c s="1"/>
      <c s="14" t="s">
        <v>228</v>
      </c>
      <c s="1"/>
      <c s="1"/>
      <c s="1"/>
      <c s="1"/>
      <c r="O5" t="s">
        <v>21</v>
      </c>
      <c t="s">
        <v>23</v>
      </c>
    </row>
    <row r="6" spans="1:9" ht="12.75" customHeight="1">
      <c r="A6" t="s">
        <v>229</v>
      </c>
      <c s="16" t="s">
        <v>18</v>
      </c>
      <c s="17" t="s">
        <v>499</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29.484</v>
      </c>
      <c s="33">
        <v>0</v>
      </c>
      <c s="33">
        <f>ROUND(ROUND(H11,2)*ROUND(G11,3),2)</f>
      </c>
      <c r="O11">
        <f>(I11*21)/100</f>
      </c>
      <c t="s">
        <v>23</v>
      </c>
    </row>
    <row r="12" spans="1:5" ht="12.75">
      <c r="A12" s="34" t="s">
        <v>50</v>
      </c>
      <c r="E12" s="35" t="s">
        <v>159</v>
      </c>
    </row>
    <row r="13" spans="1:5" ht="38.25">
      <c r="A13" s="36" t="s">
        <v>52</v>
      </c>
      <c r="E13" s="37" t="s">
        <v>500</v>
      </c>
    </row>
    <row r="14" spans="1:5" ht="25.5">
      <c r="A14" t="s">
        <v>53</v>
      </c>
      <c r="E14" s="35" t="s">
        <v>132</v>
      </c>
    </row>
    <row r="15" spans="1:18" ht="12.75" customHeight="1">
      <c r="A15" s="6" t="s">
        <v>43</v>
      </c>
      <c s="6"/>
      <c s="42" t="s">
        <v>29</v>
      </c>
      <c s="6"/>
      <c s="27" t="s">
        <v>133</v>
      </c>
      <c s="6"/>
      <c s="6"/>
      <c s="6"/>
      <c s="43">
        <f>0+Q15</f>
      </c>
      <c r="O15">
        <f>0+R15</f>
      </c>
      <c r="Q15">
        <f>0+I16+I20+I24+I28+I32+I36+I40</f>
      </c>
      <c>
        <f>0+O16+O20+O24+O28+O32+O36+O40</f>
      </c>
    </row>
    <row r="16" spans="1:16" ht="25.5">
      <c r="A16" s="25" t="s">
        <v>45</v>
      </c>
      <c s="29" t="s">
        <v>23</v>
      </c>
      <c s="29" t="s">
        <v>134</v>
      </c>
      <c s="25" t="s">
        <v>47</v>
      </c>
      <c s="30" t="s">
        <v>135</v>
      </c>
      <c s="31" t="s">
        <v>136</v>
      </c>
      <c s="32">
        <v>16.38</v>
      </c>
      <c s="33">
        <v>0</v>
      </c>
      <c s="33">
        <f>ROUND(ROUND(H16,2)*ROUND(G16,3),2)</f>
      </c>
      <c r="O16">
        <f>(I16*21)/100</f>
      </c>
      <c t="s">
        <v>23</v>
      </c>
    </row>
    <row r="17" spans="1:5" ht="12.75">
      <c r="A17" s="34" t="s">
        <v>50</v>
      </c>
      <c r="E17" s="35" t="s">
        <v>47</v>
      </c>
    </row>
    <row r="18" spans="1:5" ht="63.75">
      <c r="A18" s="36" t="s">
        <v>52</v>
      </c>
      <c r="E18" s="37" t="s">
        <v>501</v>
      </c>
    </row>
    <row r="19" spans="1:5" ht="369.75">
      <c r="A19" t="s">
        <v>53</v>
      </c>
      <c r="E19" s="35" t="s">
        <v>138</v>
      </c>
    </row>
    <row r="20" spans="1:16" ht="25.5">
      <c r="A20" s="25" t="s">
        <v>45</v>
      </c>
      <c s="29" t="s">
        <v>22</v>
      </c>
      <c s="29" t="s">
        <v>234</v>
      </c>
      <c s="25" t="s">
        <v>47</v>
      </c>
      <c s="30" t="s">
        <v>235</v>
      </c>
      <c s="31" t="s">
        <v>136</v>
      </c>
      <c s="32">
        <v>134.4</v>
      </c>
      <c s="33">
        <v>0</v>
      </c>
      <c s="33">
        <f>ROUND(ROUND(H20,2)*ROUND(G20,3),2)</f>
      </c>
      <c r="O20">
        <f>(I20*21)/100</f>
      </c>
      <c t="s">
        <v>23</v>
      </c>
    </row>
    <row r="21" spans="1:5" ht="12.75">
      <c r="A21" s="34" t="s">
        <v>50</v>
      </c>
      <c r="E21" s="35" t="s">
        <v>47</v>
      </c>
    </row>
    <row r="22" spans="1:5" ht="89.25">
      <c r="A22" s="36" t="s">
        <v>52</v>
      </c>
      <c r="E22" s="37" t="s">
        <v>502</v>
      </c>
    </row>
    <row r="23" spans="1:5" ht="318.75">
      <c r="A23" t="s">
        <v>53</v>
      </c>
      <c r="E23" s="35" t="s">
        <v>237</v>
      </c>
    </row>
    <row r="24" spans="1:16" ht="12.75">
      <c r="A24" s="25" t="s">
        <v>45</v>
      </c>
      <c s="29" t="s">
        <v>33</v>
      </c>
      <c s="29" t="s">
        <v>208</v>
      </c>
      <c s="25" t="s">
        <v>47</v>
      </c>
      <c s="30" t="s">
        <v>209</v>
      </c>
      <c s="31" t="s">
        <v>136</v>
      </c>
      <c s="32">
        <v>16.38</v>
      </c>
      <c s="33">
        <v>0</v>
      </c>
      <c s="33">
        <f>ROUND(ROUND(H24,2)*ROUND(G24,3),2)</f>
      </c>
      <c r="O24">
        <f>(I24*21)/100</f>
      </c>
      <c t="s">
        <v>23</v>
      </c>
    </row>
    <row r="25" spans="1:5" ht="12.75">
      <c r="A25" s="34" t="s">
        <v>50</v>
      </c>
      <c r="E25" s="35" t="s">
        <v>47</v>
      </c>
    </row>
    <row r="26" spans="1:5" ht="25.5">
      <c r="A26" s="36" t="s">
        <v>52</v>
      </c>
      <c r="E26" s="37" t="s">
        <v>503</v>
      </c>
    </row>
    <row r="27" spans="1:5" ht="191.25">
      <c r="A27" t="s">
        <v>53</v>
      </c>
      <c r="E27" s="35" t="s">
        <v>211</v>
      </c>
    </row>
    <row r="28" spans="1:16" ht="12.75">
      <c r="A28" s="25" t="s">
        <v>45</v>
      </c>
      <c s="29" t="s">
        <v>35</v>
      </c>
      <c s="29" t="s">
        <v>239</v>
      </c>
      <c s="25" t="s">
        <v>47</v>
      </c>
      <c s="30" t="s">
        <v>240</v>
      </c>
      <c s="31" t="s">
        <v>136</v>
      </c>
      <c s="32">
        <v>80.64</v>
      </c>
      <c s="33">
        <v>0</v>
      </c>
      <c s="33">
        <f>ROUND(ROUND(H28,2)*ROUND(G28,3),2)</f>
      </c>
      <c r="O28">
        <f>(I28*21)/100</f>
      </c>
      <c t="s">
        <v>23</v>
      </c>
    </row>
    <row r="29" spans="1:5" ht="12.75">
      <c r="A29" s="34" t="s">
        <v>50</v>
      </c>
      <c r="E29" s="35" t="s">
        <v>241</v>
      </c>
    </row>
    <row r="30" spans="1:5" ht="89.25">
      <c r="A30" s="36" t="s">
        <v>52</v>
      </c>
      <c r="E30" s="37" t="s">
        <v>504</v>
      </c>
    </row>
    <row r="31" spans="1:5" ht="229.5">
      <c r="A31" t="s">
        <v>53</v>
      </c>
      <c r="E31" s="35" t="s">
        <v>243</v>
      </c>
    </row>
    <row r="32" spans="1:16" ht="12.75">
      <c r="A32" s="25" t="s">
        <v>45</v>
      </c>
      <c s="29" t="s">
        <v>37</v>
      </c>
      <c s="29" t="s">
        <v>244</v>
      </c>
      <c s="25" t="s">
        <v>47</v>
      </c>
      <c s="30" t="s">
        <v>245</v>
      </c>
      <c s="31" t="s">
        <v>136</v>
      </c>
      <c s="32">
        <v>47.04</v>
      </c>
      <c s="33">
        <v>0</v>
      </c>
      <c s="33">
        <f>ROUND(ROUND(H32,2)*ROUND(G32,3),2)</f>
      </c>
      <c r="O32">
        <f>(I32*21)/100</f>
      </c>
      <c t="s">
        <v>23</v>
      </c>
    </row>
    <row r="33" spans="1:5" ht="25.5">
      <c r="A33" s="34" t="s">
        <v>50</v>
      </c>
      <c r="E33" s="35" t="s">
        <v>246</v>
      </c>
    </row>
    <row r="34" spans="1:5" ht="25.5">
      <c r="A34" s="36" t="s">
        <v>52</v>
      </c>
      <c r="E34" s="37" t="s">
        <v>505</v>
      </c>
    </row>
    <row r="35" spans="1:5" ht="293.25">
      <c r="A35" t="s">
        <v>53</v>
      </c>
      <c r="E35" s="35" t="s">
        <v>248</v>
      </c>
    </row>
    <row r="36" spans="1:16" ht="12.75">
      <c r="A36" s="25" t="s">
        <v>45</v>
      </c>
      <c s="29" t="s">
        <v>76</v>
      </c>
      <c s="29" t="s">
        <v>249</v>
      </c>
      <c s="25" t="s">
        <v>47</v>
      </c>
      <c s="30" t="s">
        <v>250</v>
      </c>
      <c s="31" t="s">
        <v>151</v>
      </c>
      <c s="32">
        <v>273</v>
      </c>
      <c s="33">
        <v>0</v>
      </c>
      <c s="33">
        <f>ROUND(ROUND(H36,2)*ROUND(G36,3),2)</f>
      </c>
      <c r="O36">
        <f>(I36*21)/100</f>
      </c>
      <c t="s">
        <v>23</v>
      </c>
    </row>
    <row r="37" spans="1:5" ht="12.75">
      <c r="A37" s="34" t="s">
        <v>50</v>
      </c>
      <c r="E37" s="35" t="s">
        <v>47</v>
      </c>
    </row>
    <row r="38" spans="1:5" ht="25.5">
      <c r="A38" s="36" t="s">
        <v>52</v>
      </c>
      <c r="E38" s="37" t="s">
        <v>251</v>
      </c>
    </row>
    <row r="39" spans="1:5" ht="25.5">
      <c r="A39" t="s">
        <v>53</v>
      </c>
      <c r="E39" s="35" t="s">
        <v>252</v>
      </c>
    </row>
    <row r="40" spans="1:16" ht="12.75">
      <c r="A40" s="25" t="s">
        <v>45</v>
      </c>
      <c s="29" t="s">
        <v>80</v>
      </c>
      <c s="29" t="s">
        <v>253</v>
      </c>
      <c s="25" t="s">
        <v>47</v>
      </c>
      <c s="30" t="s">
        <v>254</v>
      </c>
      <c s="31" t="s">
        <v>151</v>
      </c>
      <c s="32">
        <v>1020</v>
      </c>
      <c s="33">
        <v>0</v>
      </c>
      <c s="33">
        <f>ROUND(ROUND(H40,2)*ROUND(G40,3),2)</f>
      </c>
      <c r="O40">
        <f>(I40*21)/100</f>
      </c>
      <c t="s">
        <v>23</v>
      </c>
    </row>
    <row r="41" spans="1:5" ht="25.5">
      <c r="A41" s="34" t="s">
        <v>50</v>
      </c>
      <c r="E41" s="35" t="s">
        <v>255</v>
      </c>
    </row>
    <row r="42" spans="1:5" ht="63.75">
      <c r="A42" s="36" t="s">
        <v>52</v>
      </c>
      <c r="E42" s="37" t="s">
        <v>506</v>
      </c>
    </row>
    <row r="43" spans="1:5" ht="12.75">
      <c r="A43" t="s">
        <v>53</v>
      </c>
      <c r="E43" s="35" t="s">
        <v>257</v>
      </c>
    </row>
    <row r="44" spans="1:18" ht="12.75" customHeight="1">
      <c r="A44" s="6" t="s">
        <v>43</v>
      </c>
      <c s="6"/>
      <c s="42" t="s">
        <v>35</v>
      </c>
      <c s="6"/>
      <c s="27" t="s">
        <v>266</v>
      </c>
      <c s="6"/>
      <c s="6"/>
      <c s="6"/>
      <c s="43">
        <f>0+Q44</f>
      </c>
      <c r="O44">
        <f>0+R44</f>
      </c>
      <c r="Q44">
        <f>0+I45+I49+I53+I57+I61+I65+I69+I73+I77</f>
      </c>
      <c>
        <f>0+O45+O49+O53+O57+O61+O65+O69+O73+O77</f>
      </c>
    </row>
    <row r="45" spans="1:16" ht="12.75">
      <c r="A45" s="25" t="s">
        <v>45</v>
      </c>
      <c s="29" t="s">
        <v>40</v>
      </c>
      <c s="29" t="s">
        <v>267</v>
      </c>
      <c s="25" t="s">
        <v>47</v>
      </c>
      <c s="30" t="s">
        <v>268</v>
      </c>
      <c s="31" t="s">
        <v>151</v>
      </c>
      <c s="32">
        <v>259</v>
      </c>
      <c s="33">
        <v>0</v>
      </c>
      <c s="33">
        <f>ROUND(ROUND(H45,2)*ROUND(G45,3),2)</f>
      </c>
      <c r="O45">
        <f>(I45*21)/100</f>
      </c>
      <c t="s">
        <v>23</v>
      </c>
    </row>
    <row r="46" spans="1:5" ht="12.75">
      <c r="A46" s="34" t="s">
        <v>50</v>
      </c>
      <c r="E46" s="35" t="s">
        <v>47</v>
      </c>
    </row>
    <row r="47" spans="1:5" ht="89.25">
      <c r="A47" s="36" t="s">
        <v>52</v>
      </c>
      <c r="E47" s="37" t="s">
        <v>507</v>
      </c>
    </row>
    <row r="48" spans="1:5" ht="127.5">
      <c r="A48" t="s">
        <v>53</v>
      </c>
      <c r="E48" s="35" t="s">
        <v>270</v>
      </c>
    </row>
    <row r="49" spans="1:16" ht="12.75">
      <c r="A49" s="25" t="s">
        <v>45</v>
      </c>
      <c s="29" t="s">
        <v>42</v>
      </c>
      <c s="29" t="s">
        <v>272</v>
      </c>
      <c s="25" t="s">
        <v>47</v>
      </c>
      <c s="30" t="s">
        <v>273</v>
      </c>
      <c s="31" t="s">
        <v>151</v>
      </c>
      <c s="32">
        <v>273</v>
      </c>
      <c s="33">
        <v>0</v>
      </c>
      <c s="33">
        <f>ROUND(ROUND(H49,2)*ROUND(G49,3),2)</f>
      </c>
      <c r="O49">
        <f>(I49*21)/100</f>
      </c>
      <c t="s">
        <v>23</v>
      </c>
    </row>
    <row r="50" spans="1:5" ht="12.75">
      <c r="A50" s="34" t="s">
        <v>50</v>
      </c>
      <c r="E50" s="35" t="s">
        <v>274</v>
      </c>
    </row>
    <row r="51" spans="1:5" ht="89.25">
      <c r="A51" s="36" t="s">
        <v>52</v>
      </c>
      <c r="E51" s="37" t="s">
        <v>508</v>
      </c>
    </row>
    <row r="52" spans="1:5" ht="51">
      <c r="A52" t="s">
        <v>53</v>
      </c>
      <c r="E52" s="35" t="s">
        <v>276</v>
      </c>
    </row>
    <row r="53" spans="1:16" ht="12.75">
      <c r="A53" s="25" t="s">
        <v>45</v>
      </c>
      <c s="29" t="s">
        <v>92</v>
      </c>
      <c s="29" t="s">
        <v>278</v>
      </c>
      <c s="25" t="s">
        <v>47</v>
      </c>
      <c s="30" t="s">
        <v>279</v>
      </c>
      <c s="31" t="s">
        <v>151</v>
      </c>
      <c s="32">
        <v>1020</v>
      </c>
      <c s="33">
        <v>0</v>
      </c>
      <c s="33">
        <f>ROUND(ROUND(H53,2)*ROUND(G53,3),2)</f>
      </c>
      <c r="O53">
        <f>(I53*21)/100</f>
      </c>
      <c t="s">
        <v>23</v>
      </c>
    </row>
    <row r="54" spans="1:5" ht="12.75">
      <c r="A54" s="34" t="s">
        <v>50</v>
      </c>
      <c r="E54" s="35" t="s">
        <v>47</v>
      </c>
    </row>
    <row r="55" spans="1:5" ht="25.5">
      <c r="A55" s="36" t="s">
        <v>52</v>
      </c>
      <c r="E55" s="37" t="s">
        <v>509</v>
      </c>
    </row>
    <row r="56" spans="1:5" ht="102">
      <c r="A56" t="s">
        <v>53</v>
      </c>
      <c r="E56" s="35" t="s">
        <v>281</v>
      </c>
    </row>
    <row r="57" spans="1:16" ht="12.75">
      <c r="A57" s="25" t="s">
        <v>45</v>
      </c>
      <c s="29" t="s">
        <v>98</v>
      </c>
      <c s="29" t="s">
        <v>282</v>
      </c>
      <c s="25" t="s">
        <v>47</v>
      </c>
      <c s="30" t="s">
        <v>283</v>
      </c>
      <c s="31" t="s">
        <v>151</v>
      </c>
      <c s="32">
        <v>210</v>
      </c>
      <c s="33">
        <v>0</v>
      </c>
      <c s="33">
        <f>ROUND(ROUND(H57,2)*ROUND(G57,3),2)</f>
      </c>
      <c r="O57">
        <f>(I57*21)/100</f>
      </c>
      <c t="s">
        <v>23</v>
      </c>
    </row>
    <row r="58" spans="1:5" ht="51">
      <c r="A58" s="34" t="s">
        <v>50</v>
      </c>
      <c r="E58" s="35" t="s">
        <v>284</v>
      </c>
    </row>
    <row r="59" spans="1:5" ht="12.75">
      <c r="A59" s="36" t="s">
        <v>52</v>
      </c>
      <c r="E59" s="37" t="s">
        <v>285</v>
      </c>
    </row>
    <row r="60" spans="1:5" ht="51">
      <c r="A60" t="s">
        <v>53</v>
      </c>
      <c r="E60" s="35" t="s">
        <v>286</v>
      </c>
    </row>
    <row r="61" spans="1:16" ht="12.75">
      <c r="A61" s="25" t="s">
        <v>45</v>
      </c>
      <c s="29" t="s">
        <v>105</v>
      </c>
      <c s="29" t="s">
        <v>287</v>
      </c>
      <c s="25" t="s">
        <v>47</v>
      </c>
      <c s="30" t="s">
        <v>288</v>
      </c>
      <c s="31" t="s">
        <v>151</v>
      </c>
      <c s="32">
        <v>6629</v>
      </c>
      <c s="33">
        <v>0</v>
      </c>
      <c s="33">
        <f>ROUND(ROUND(H61,2)*ROUND(G61,3),2)</f>
      </c>
      <c r="O61">
        <f>(I61*21)/100</f>
      </c>
      <c t="s">
        <v>23</v>
      </c>
    </row>
    <row r="62" spans="1:5" ht="51">
      <c r="A62" s="34" t="s">
        <v>50</v>
      </c>
      <c r="E62" s="35" t="s">
        <v>289</v>
      </c>
    </row>
    <row r="63" spans="1:5" ht="12.75">
      <c r="A63" s="36" t="s">
        <v>52</v>
      </c>
      <c r="E63" s="37" t="s">
        <v>285</v>
      </c>
    </row>
    <row r="64" spans="1:5" ht="51">
      <c r="A64" t="s">
        <v>53</v>
      </c>
      <c r="E64" s="35" t="s">
        <v>286</v>
      </c>
    </row>
    <row r="65" spans="1:16" ht="12.75">
      <c r="A65" s="25" t="s">
        <v>45</v>
      </c>
      <c s="29" t="s">
        <v>108</v>
      </c>
      <c s="29" t="s">
        <v>291</v>
      </c>
      <c s="25" t="s">
        <v>47</v>
      </c>
      <c s="30" t="s">
        <v>292</v>
      </c>
      <c s="31" t="s">
        <v>151</v>
      </c>
      <c s="32">
        <v>6629</v>
      </c>
      <c s="33">
        <v>0</v>
      </c>
      <c s="33">
        <f>ROUND(ROUND(H65,2)*ROUND(G65,3),2)</f>
      </c>
      <c r="O65">
        <f>(I65*21)/100</f>
      </c>
      <c t="s">
        <v>23</v>
      </c>
    </row>
    <row r="66" spans="1:5" ht="51">
      <c r="A66" s="34" t="s">
        <v>50</v>
      </c>
      <c r="E66" s="35" t="s">
        <v>293</v>
      </c>
    </row>
    <row r="67" spans="1:5" ht="12.75">
      <c r="A67" s="36" t="s">
        <v>52</v>
      </c>
      <c r="E67" s="37" t="s">
        <v>285</v>
      </c>
    </row>
    <row r="68" spans="1:5" ht="51">
      <c r="A68" t="s">
        <v>53</v>
      </c>
      <c r="E68" s="35" t="s">
        <v>286</v>
      </c>
    </row>
    <row r="69" spans="1:16" ht="12.75">
      <c r="A69" s="25" t="s">
        <v>45</v>
      </c>
      <c s="29" t="s">
        <v>112</v>
      </c>
      <c s="29" t="s">
        <v>295</v>
      </c>
      <c s="25" t="s">
        <v>47</v>
      </c>
      <c s="30" t="s">
        <v>296</v>
      </c>
      <c s="31" t="s">
        <v>151</v>
      </c>
      <c s="32">
        <v>6229</v>
      </c>
      <c s="33">
        <v>0</v>
      </c>
      <c s="33">
        <f>ROUND(ROUND(H69,2)*ROUND(G69,3),2)</f>
      </c>
      <c r="O69">
        <f>(I69*21)/100</f>
      </c>
      <c t="s">
        <v>23</v>
      </c>
    </row>
    <row r="70" spans="1:5" ht="12.75">
      <c r="A70" s="34" t="s">
        <v>50</v>
      </c>
      <c r="E70" s="35" t="s">
        <v>297</v>
      </c>
    </row>
    <row r="71" spans="1:5" ht="38.25">
      <c r="A71" s="36" t="s">
        <v>52</v>
      </c>
      <c r="E71" s="37" t="s">
        <v>510</v>
      </c>
    </row>
    <row r="72" spans="1:5" ht="140.25">
      <c r="A72" t="s">
        <v>53</v>
      </c>
      <c r="E72" s="35" t="s">
        <v>299</v>
      </c>
    </row>
    <row r="73" spans="1:16" ht="12.75">
      <c r="A73" s="25" t="s">
        <v>45</v>
      </c>
      <c s="29" t="s">
        <v>116</v>
      </c>
      <c s="29" t="s">
        <v>301</v>
      </c>
      <c s="25" t="s">
        <v>47</v>
      </c>
      <c s="30" t="s">
        <v>302</v>
      </c>
      <c s="31" t="s">
        <v>151</v>
      </c>
      <c s="32">
        <v>6371.8</v>
      </c>
      <c s="33">
        <v>0</v>
      </c>
      <c s="33">
        <f>ROUND(ROUND(H73,2)*ROUND(G73,3),2)</f>
      </c>
      <c r="O73">
        <f>(I73*21)/100</f>
      </c>
      <c t="s">
        <v>23</v>
      </c>
    </row>
    <row r="74" spans="1:5" ht="12.75">
      <c r="A74" s="34" t="s">
        <v>50</v>
      </c>
      <c r="E74" s="35" t="s">
        <v>303</v>
      </c>
    </row>
    <row r="75" spans="1:5" ht="63.75">
      <c r="A75" s="36" t="s">
        <v>52</v>
      </c>
      <c r="E75" s="37" t="s">
        <v>511</v>
      </c>
    </row>
    <row r="76" spans="1:5" ht="140.25">
      <c r="A76" t="s">
        <v>53</v>
      </c>
      <c r="E76" s="35" t="s">
        <v>299</v>
      </c>
    </row>
    <row r="77" spans="1:16" ht="12.75">
      <c r="A77" s="25" t="s">
        <v>45</v>
      </c>
      <c s="29" t="s">
        <v>217</v>
      </c>
      <c s="29" t="s">
        <v>306</v>
      </c>
      <c s="25" t="s">
        <v>47</v>
      </c>
      <c s="30" t="s">
        <v>307</v>
      </c>
      <c s="31" t="s">
        <v>151</v>
      </c>
      <c s="32">
        <v>210</v>
      </c>
      <c s="33">
        <v>0</v>
      </c>
      <c s="33">
        <f>ROUND(ROUND(H77,2)*ROUND(G77,3),2)</f>
      </c>
      <c r="O77">
        <f>(I77*21)/100</f>
      </c>
      <c t="s">
        <v>23</v>
      </c>
    </row>
    <row r="78" spans="1:5" ht="12.75">
      <c r="A78" s="34" t="s">
        <v>50</v>
      </c>
      <c r="E78" s="35" t="s">
        <v>308</v>
      </c>
    </row>
    <row r="79" spans="1:5" ht="63.75">
      <c r="A79" s="36" t="s">
        <v>52</v>
      </c>
      <c r="E79" s="37" t="s">
        <v>512</v>
      </c>
    </row>
    <row r="80" spans="1:5" ht="140.25">
      <c r="A80" t="s">
        <v>53</v>
      </c>
      <c r="E80" s="35" t="s">
        <v>299</v>
      </c>
    </row>
    <row r="81" spans="1:18" ht="12.75" customHeight="1">
      <c r="A81" s="6" t="s">
        <v>43</v>
      </c>
      <c s="6"/>
      <c s="42" t="s">
        <v>80</v>
      </c>
      <c s="6"/>
      <c s="27" t="s">
        <v>315</v>
      </c>
      <c s="6"/>
      <c s="6"/>
      <c s="6"/>
      <c s="43">
        <f>0+Q81</f>
      </c>
      <c r="O81">
        <f>0+R81</f>
      </c>
      <c r="Q81">
        <f>0+I82+I86</f>
      </c>
      <c>
        <f>0+O82+O86</f>
      </c>
    </row>
    <row r="82" spans="1:16" ht="12.75">
      <c r="A82" s="25" t="s">
        <v>45</v>
      </c>
      <c s="29" t="s">
        <v>222</v>
      </c>
      <c s="29" t="s">
        <v>513</v>
      </c>
      <c s="25" t="s">
        <v>47</v>
      </c>
      <c s="30" t="s">
        <v>514</v>
      </c>
      <c s="31" t="s">
        <v>186</v>
      </c>
      <c s="32">
        <v>70</v>
      </c>
      <c s="33">
        <v>0</v>
      </c>
      <c s="33">
        <f>ROUND(ROUND(H82,2)*ROUND(G82,3),2)</f>
      </c>
      <c r="O82">
        <f>(I82*21)/100</f>
      </c>
      <c t="s">
        <v>23</v>
      </c>
    </row>
    <row r="83" spans="1:5" ht="12.75">
      <c r="A83" s="34" t="s">
        <v>50</v>
      </c>
      <c r="E83" s="35" t="s">
        <v>47</v>
      </c>
    </row>
    <row r="84" spans="1:5" ht="38.25">
      <c r="A84" s="36" t="s">
        <v>52</v>
      </c>
      <c r="E84" s="37" t="s">
        <v>515</v>
      </c>
    </row>
    <row r="85" spans="1:5" ht="255">
      <c r="A85" t="s">
        <v>53</v>
      </c>
      <c r="E85" s="35" t="s">
        <v>321</v>
      </c>
    </row>
    <row r="86" spans="1:16" ht="12.75">
      <c r="A86" s="25" t="s">
        <v>45</v>
      </c>
      <c s="29" t="s">
        <v>290</v>
      </c>
      <c s="29" t="s">
        <v>327</v>
      </c>
      <c s="25" t="s">
        <v>47</v>
      </c>
      <c s="30" t="s">
        <v>328</v>
      </c>
      <c s="31" t="s">
        <v>102</v>
      </c>
      <c s="32">
        <v>14</v>
      </c>
      <c s="33">
        <v>0</v>
      </c>
      <c s="33">
        <f>ROUND(ROUND(H86,2)*ROUND(G86,3),2)</f>
      </c>
      <c r="O86">
        <f>(I86*21)/100</f>
      </c>
      <c t="s">
        <v>23</v>
      </c>
    </row>
    <row r="87" spans="1:5" ht="25.5">
      <c r="A87" s="34" t="s">
        <v>50</v>
      </c>
      <c r="E87" s="35" t="s">
        <v>329</v>
      </c>
    </row>
    <row r="88" spans="1:5" ht="12.75">
      <c r="A88" s="36" t="s">
        <v>52</v>
      </c>
      <c r="E88" s="37" t="s">
        <v>498</v>
      </c>
    </row>
    <row r="89" spans="1:5" ht="76.5">
      <c r="A89" t="s">
        <v>53</v>
      </c>
      <c r="E89" s="35" t="s">
        <v>330</v>
      </c>
    </row>
    <row r="90" spans="1:18" ht="12.75" customHeight="1">
      <c r="A90" s="6" t="s">
        <v>43</v>
      </c>
      <c s="6"/>
      <c s="42" t="s">
        <v>40</v>
      </c>
      <c s="6"/>
      <c s="27" t="s">
        <v>212</v>
      </c>
      <c s="6"/>
      <c s="6"/>
      <c s="6"/>
      <c s="43">
        <f>0+Q90</f>
      </c>
      <c r="O90">
        <f>0+R90</f>
      </c>
      <c r="Q90">
        <f>0+I91+I95+I99+I103+I107+I111</f>
      </c>
      <c>
        <f>0+O91+O95+O99+O103+O107+O111</f>
      </c>
    </row>
    <row r="91" spans="1:16" ht="25.5">
      <c r="A91" s="25" t="s">
        <v>45</v>
      </c>
      <c s="29" t="s">
        <v>294</v>
      </c>
      <c s="29" t="s">
        <v>516</v>
      </c>
      <c s="25" t="s">
        <v>47</v>
      </c>
      <c s="30" t="s">
        <v>517</v>
      </c>
      <c s="31" t="s">
        <v>186</v>
      </c>
      <c s="32">
        <v>870</v>
      </c>
      <c s="33">
        <v>0</v>
      </c>
      <c s="33">
        <f>ROUND(ROUND(H91,2)*ROUND(G91,3),2)</f>
      </c>
      <c r="O91">
        <f>(I91*21)/100</f>
      </c>
      <c t="s">
        <v>23</v>
      </c>
    </row>
    <row r="92" spans="1:5" ht="12.75">
      <c r="A92" s="34" t="s">
        <v>50</v>
      </c>
      <c r="E92" s="35" t="s">
        <v>518</v>
      </c>
    </row>
    <row r="93" spans="1:5" ht="127.5">
      <c r="A93" s="36" t="s">
        <v>52</v>
      </c>
      <c r="E93" s="37" t="s">
        <v>519</v>
      </c>
    </row>
    <row r="94" spans="1:5" ht="127.5">
      <c r="A94" t="s">
        <v>53</v>
      </c>
      <c r="E94" s="35" t="s">
        <v>520</v>
      </c>
    </row>
    <row r="95" spans="1:16" ht="25.5">
      <c r="A95" s="25" t="s">
        <v>45</v>
      </c>
      <c s="29" t="s">
        <v>300</v>
      </c>
      <c s="29" t="s">
        <v>355</v>
      </c>
      <c s="25" t="s">
        <v>47</v>
      </c>
      <c s="30" t="s">
        <v>356</v>
      </c>
      <c s="31" t="s">
        <v>151</v>
      </c>
      <c s="32">
        <v>163.2</v>
      </c>
      <c s="33">
        <v>0</v>
      </c>
      <c s="33">
        <f>ROUND(ROUND(H95,2)*ROUND(G95,3),2)</f>
      </c>
      <c r="O95">
        <f>(I95*21)/100</f>
      </c>
      <c t="s">
        <v>23</v>
      </c>
    </row>
    <row r="96" spans="1:5" ht="12.75">
      <c r="A96" s="34" t="s">
        <v>50</v>
      </c>
      <c r="E96" s="35" t="s">
        <v>47</v>
      </c>
    </row>
    <row r="97" spans="1:5" ht="140.25">
      <c r="A97" s="36" t="s">
        <v>52</v>
      </c>
      <c r="E97" s="37" t="s">
        <v>521</v>
      </c>
    </row>
    <row r="98" spans="1:5" ht="12.75">
      <c r="A98" t="s">
        <v>53</v>
      </c>
      <c r="E98" s="35" t="s">
        <v>358</v>
      </c>
    </row>
    <row r="99" spans="1:16" ht="12.75">
      <c r="A99" s="25" t="s">
        <v>45</v>
      </c>
      <c s="29" t="s">
        <v>305</v>
      </c>
      <c s="29" t="s">
        <v>360</v>
      </c>
      <c s="25" t="s">
        <v>47</v>
      </c>
      <c s="30" t="s">
        <v>361</v>
      </c>
      <c s="31" t="s">
        <v>186</v>
      </c>
      <c s="32">
        <v>652.8</v>
      </c>
      <c s="33">
        <v>0</v>
      </c>
      <c s="33">
        <f>ROUND(ROUND(H99,2)*ROUND(G99,3),2)</f>
      </c>
      <c r="O99">
        <f>(I99*21)/100</f>
      </c>
      <c t="s">
        <v>23</v>
      </c>
    </row>
    <row r="100" spans="1:5" ht="12.75">
      <c r="A100" s="34" t="s">
        <v>50</v>
      </c>
      <c r="E100" s="35" t="s">
        <v>362</v>
      </c>
    </row>
    <row r="101" spans="1:5" ht="191.25">
      <c r="A101" s="36" t="s">
        <v>52</v>
      </c>
      <c r="E101" s="37" t="s">
        <v>522</v>
      </c>
    </row>
    <row r="102" spans="1:5" ht="51">
      <c r="A102" t="s">
        <v>53</v>
      </c>
      <c r="E102" s="35" t="s">
        <v>364</v>
      </c>
    </row>
    <row r="103" spans="1:16" ht="12.75">
      <c r="A103" s="25" t="s">
        <v>45</v>
      </c>
      <c s="29" t="s">
        <v>310</v>
      </c>
      <c s="29" t="s">
        <v>523</v>
      </c>
      <c s="25" t="s">
        <v>47</v>
      </c>
      <c s="30" t="s">
        <v>524</v>
      </c>
      <c s="31" t="s">
        <v>102</v>
      </c>
      <c s="32">
        <v>7</v>
      </c>
      <c s="33">
        <v>0</v>
      </c>
      <c s="33">
        <f>ROUND(ROUND(H103,2)*ROUND(G103,3),2)</f>
      </c>
      <c r="O103">
        <f>(I103*21)/100</f>
      </c>
      <c t="s">
        <v>23</v>
      </c>
    </row>
    <row r="104" spans="1:5" ht="12.75">
      <c r="A104" s="34" t="s">
        <v>50</v>
      </c>
      <c r="E104" s="35" t="s">
        <v>47</v>
      </c>
    </row>
    <row r="105" spans="1:5" ht="38.25">
      <c r="A105" s="36" t="s">
        <v>52</v>
      </c>
      <c r="E105" s="37" t="s">
        <v>525</v>
      </c>
    </row>
    <row r="106" spans="1:5" ht="409.5">
      <c r="A106" t="s">
        <v>53</v>
      </c>
      <c r="E106" s="35" t="s">
        <v>526</v>
      </c>
    </row>
    <row r="107" spans="1:16" ht="12.75">
      <c r="A107" s="25" t="s">
        <v>45</v>
      </c>
      <c s="29" t="s">
        <v>316</v>
      </c>
      <c s="29" t="s">
        <v>384</v>
      </c>
      <c s="25" t="s">
        <v>47</v>
      </c>
      <c s="30" t="s">
        <v>385</v>
      </c>
      <c s="31" t="s">
        <v>186</v>
      </c>
      <c s="32">
        <v>24</v>
      </c>
      <c s="33">
        <v>0</v>
      </c>
      <c s="33">
        <f>ROUND(ROUND(H107,2)*ROUND(G107,3),2)</f>
      </c>
      <c r="O107">
        <f>(I107*21)/100</f>
      </c>
      <c t="s">
        <v>23</v>
      </c>
    </row>
    <row r="108" spans="1:5" ht="12.75">
      <c r="A108" s="34" t="s">
        <v>50</v>
      </c>
      <c r="E108" s="35" t="s">
        <v>386</v>
      </c>
    </row>
    <row r="109" spans="1:5" ht="114.75">
      <c r="A109" s="36" t="s">
        <v>52</v>
      </c>
      <c r="E109" s="37" t="s">
        <v>527</v>
      </c>
    </row>
    <row r="110" spans="1:5" ht="38.25">
      <c r="A110" t="s">
        <v>53</v>
      </c>
      <c r="E110" s="35" t="s">
        <v>388</v>
      </c>
    </row>
    <row r="111" spans="1:16" ht="12.75">
      <c r="A111" s="25" t="s">
        <v>45</v>
      </c>
      <c s="29" t="s">
        <v>322</v>
      </c>
      <c s="29" t="s">
        <v>390</v>
      </c>
      <c s="25" t="s">
        <v>47</v>
      </c>
      <c s="30" t="s">
        <v>391</v>
      </c>
      <c s="31" t="s">
        <v>186</v>
      </c>
      <c s="32">
        <v>170</v>
      </c>
      <c s="33">
        <v>0</v>
      </c>
      <c s="33">
        <f>ROUND(ROUND(H111,2)*ROUND(G111,3),2)</f>
      </c>
      <c r="O111">
        <f>(I111*21)/100</f>
      </c>
      <c t="s">
        <v>23</v>
      </c>
    </row>
    <row r="112" spans="1:5" ht="12.75">
      <c r="A112" s="34" t="s">
        <v>50</v>
      </c>
      <c r="E112" s="35" t="s">
        <v>47</v>
      </c>
    </row>
    <row r="113" spans="1:5" ht="38.25">
      <c r="A113" s="36" t="s">
        <v>52</v>
      </c>
      <c r="E113" s="37" t="s">
        <v>528</v>
      </c>
    </row>
    <row r="114" spans="1:5" ht="89.25">
      <c r="A114" t="s">
        <v>53</v>
      </c>
      <c r="E114" s="35" t="s">
        <v>393</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529</v>
      </c>
      <c s="38">
        <f>0+I9</f>
      </c>
      <c r="O3" t="s">
        <v>19</v>
      </c>
      <c t="s">
        <v>23</v>
      </c>
    </row>
    <row r="4" spans="1:16" ht="15" customHeight="1">
      <c r="A4" t="s">
        <v>17</v>
      </c>
      <c s="12" t="s">
        <v>121</v>
      </c>
      <c s="13" t="s">
        <v>469</v>
      </c>
      <c s="1"/>
      <c s="14" t="s">
        <v>470</v>
      </c>
      <c s="1"/>
      <c s="1"/>
      <c s="11"/>
      <c s="11"/>
      <c r="O4" t="s">
        <v>20</v>
      </c>
      <c t="s">
        <v>23</v>
      </c>
    </row>
    <row r="5" spans="1:16" ht="12.75" customHeight="1">
      <c r="A5" t="s">
        <v>124</v>
      </c>
      <c s="16" t="s">
        <v>18</v>
      </c>
      <c s="17" t="s">
        <v>529</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102</v>
      </c>
      <c s="33">
        <v>0</v>
      </c>
      <c s="33">
        <f>ROUND(ROUND(H10,2)*ROUND(G10,3),2)</f>
      </c>
      <c r="O10">
        <f>(I10*21)/100</f>
      </c>
      <c t="s">
        <v>23</v>
      </c>
    </row>
    <row r="11" spans="1:5" ht="12.75">
      <c r="A11" s="34" t="s">
        <v>50</v>
      </c>
      <c r="E11" s="35" t="s">
        <v>403</v>
      </c>
    </row>
    <row r="12" spans="1:5" ht="38.25">
      <c r="A12" s="36" t="s">
        <v>52</v>
      </c>
      <c r="E12" s="37" t="s">
        <v>530</v>
      </c>
    </row>
    <row r="13" spans="1:5" ht="306">
      <c r="A13" t="s">
        <v>53</v>
      </c>
      <c r="E13" s="35" t="s">
        <v>405</v>
      </c>
    </row>
    <row r="14" spans="1:16" ht="12.75">
      <c r="A14" s="25" t="s">
        <v>45</v>
      </c>
      <c s="29" t="s">
        <v>23</v>
      </c>
      <c s="29" t="s">
        <v>141</v>
      </c>
      <c s="25" t="s">
        <v>47</v>
      </c>
      <c s="30" t="s">
        <v>406</v>
      </c>
      <c s="31" t="s">
        <v>136</v>
      </c>
      <c s="32">
        <v>102</v>
      </c>
      <c s="33">
        <v>0</v>
      </c>
      <c s="33">
        <f>ROUND(ROUND(H14,2)*ROUND(G14,3),2)</f>
      </c>
      <c r="O14">
        <f>(I14*21)/100</f>
      </c>
      <c t="s">
        <v>23</v>
      </c>
    </row>
    <row r="15" spans="1:5" ht="25.5">
      <c r="A15" s="34" t="s">
        <v>50</v>
      </c>
      <c r="E15" s="35" t="s">
        <v>407</v>
      </c>
    </row>
    <row r="16" spans="1:5" ht="25.5">
      <c r="A16" s="36" t="s">
        <v>52</v>
      </c>
      <c r="E16" s="37" t="s">
        <v>479</v>
      </c>
    </row>
    <row r="17" spans="1:5" ht="280.5">
      <c r="A17" t="s">
        <v>53</v>
      </c>
      <c r="E17" s="35" t="s">
        <v>145</v>
      </c>
    </row>
    <row r="18" spans="1:16" ht="12.75">
      <c r="A18" s="25" t="s">
        <v>45</v>
      </c>
      <c s="29" t="s">
        <v>22</v>
      </c>
      <c s="29" t="s">
        <v>409</v>
      </c>
      <c s="25" t="s">
        <v>47</v>
      </c>
      <c s="30" t="s">
        <v>410</v>
      </c>
      <c s="31" t="s">
        <v>151</v>
      </c>
      <c s="32">
        <v>1020</v>
      </c>
      <c s="33">
        <v>0</v>
      </c>
      <c s="33">
        <f>ROUND(ROUND(H18,2)*ROUND(G18,3),2)</f>
      </c>
      <c r="O18">
        <f>(I18*21)/100</f>
      </c>
      <c t="s">
        <v>23</v>
      </c>
    </row>
    <row r="19" spans="1:5" ht="12.75">
      <c r="A19" s="34" t="s">
        <v>50</v>
      </c>
      <c r="E19" s="35" t="s">
        <v>47</v>
      </c>
    </row>
    <row r="20" spans="1:5" ht="25.5">
      <c r="A20" s="36" t="s">
        <v>52</v>
      </c>
      <c r="E20" s="37" t="s">
        <v>531</v>
      </c>
    </row>
    <row r="21" spans="1:5" ht="38.25">
      <c r="A21" t="s">
        <v>53</v>
      </c>
      <c r="E21" s="35" t="s">
        <v>412</v>
      </c>
    </row>
    <row r="22" spans="1:16" ht="12.75">
      <c r="A22" s="25" t="s">
        <v>45</v>
      </c>
      <c s="29" t="s">
        <v>33</v>
      </c>
      <c s="29" t="s">
        <v>413</v>
      </c>
      <c s="25" t="s">
        <v>47</v>
      </c>
      <c s="30" t="s">
        <v>414</v>
      </c>
      <c s="31" t="s">
        <v>151</v>
      </c>
      <c s="32">
        <v>1020</v>
      </c>
      <c s="33">
        <v>0</v>
      </c>
      <c s="33">
        <f>ROUND(ROUND(H22,2)*ROUND(G22,3),2)</f>
      </c>
      <c r="O22">
        <f>(I22*21)/100</f>
      </c>
      <c t="s">
        <v>23</v>
      </c>
    </row>
    <row r="23" spans="1:5" ht="12.75">
      <c r="A23" s="34" t="s">
        <v>50</v>
      </c>
      <c r="E23" s="35" t="s">
        <v>415</v>
      </c>
    </row>
    <row r="24" spans="1:5" ht="25.5">
      <c r="A24" s="36" t="s">
        <v>52</v>
      </c>
      <c r="E24" s="37" t="s">
        <v>531</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534</v>
      </c>
      <c s="38">
        <f>0+I9+I14+I23</f>
      </c>
      <c r="O3" t="s">
        <v>19</v>
      </c>
      <c t="s">
        <v>23</v>
      </c>
    </row>
    <row r="4" spans="1:16" ht="15" customHeight="1">
      <c r="A4" t="s">
        <v>17</v>
      </c>
      <c s="12" t="s">
        <v>121</v>
      </c>
      <c s="13" t="s">
        <v>532</v>
      </c>
      <c s="1"/>
      <c s="14" t="s">
        <v>533</v>
      </c>
      <c s="1"/>
      <c s="1"/>
      <c s="11"/>
      <c s="11"/>
      <c r="O4" t="s">
        <v>20</v>
      </c>
      <c t="s">
        <v>23</v>
      </c>
    </row>
    <row r="5" spans="1:16" ht="12.75" customHeight="1">
      <c r="A5" t="s">
        <v>124</v>
      </c>
      <c s="16" t="s">
        <v>18</v>
      </c>
      <c s="17" t="s">
        <v>534</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1809.72</v>
      </c>
      <c s="33">
        <v>0</v>
      </c>
      <c s="33">
        <f>ROUND(ROUND(H10,2)*ROUND(G10,3),2)</f>
      </c>
      <c r="O10">
        <f>(I10*21)/100</f>
      </c>
      <c t="s">
        <v>23</v>
      </c>
    </row>
    <row r="11" spans="1:5" ht="25.5">
      <c r="A11" s="34" t="s">
        <v>50</v>
      </c>
      <c r="E11" s="35" t="s">
        <v>130</v>
      </c>
    </row>
    <row r="12" spans="1:5" ht="12.75">
      <c r="A12" s="36" t="s">
        <v>52</v>
      </c>
      <c r="E12" s="37" t="s">
        <v>535</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1005.4</v>
      </c>
      <c s="33">
        <v>0</v>
      </c>
      <c s="33">
        <f>ROUND(ROUND(H15,2)*ROUND(G15,3),2)</f>
      </c>
      <c r="O15">
        <f>(I15*21)/100</f>
      </c>
      <c t="s">
        <v>23</v>
      </c>
    </row>
    <row r="16" spans="1:5" ht="12.75">
      <c r="A16" s="34" t="s">
        <v>50</v>
      </c>
      <c r="E16" s="35" t="s">
        <v>47</v>
      </c>
    </row>
    <row r="17" spans="1:5" ht="38.25">
      <c r="A17" s="36" t="s">
        <v>52</v>
      </c>
      <c r="E17" s="37" t="s">
        <v>536</v>
      </c>
    </row>
    <row r="18" spans="1:5" ht="369.75">
      <c r="A18" t="s">
        <v>53</v>
      </c>
      <c r="E18" s="35" t="s">
        <v>138</v>
      </c>
    </row>
    <row r="19" spans="1:16" ht="25.5">
      <c r="A19" s="25" t="s">
        <v>45</v>
      </c>
      <c s="29" t="s">
        <v>22</v>
      </c>
      <c s="29" t="s">
        <v>141</v>
      </c>
      <c s="25" t="s">
        <v>47</v>
      </c>
      <c s="30" t="s">
        <v>142</v>
      </c>
      <c s="31" t="s">
        <v>136</v>
      </c>
      <c s="32">
        <v>1005.4</v>
      </c>
      <c s="33">
        <v>0</v>
      </c>
      <c s="33">
        <f>ROUND(ROUND(H19,2)*ROUND(G19,3),2)</f>
      </c>
      <c r="O19">
        <f>(I19*21)/100</f>
      </c>
      <c t="s">
        <v>23</v>
      </c>
    </row>
    <row r="20" spans="1:5" ht="12.75">
      <c r="A20" s="34" t="s">
        <v>50</v>
      </c>
      <c r="E20" s="35" t="s">
        <v>143</v>
      </c>
    </row>
    <row r="21" spans="1:5" ht="114.75">
      <c r="A21" s="36" t="s">
        <v>52</v>
      </c>
      <c r="E21" s="37" t="s">
        <v>537</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1828</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9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0+O9+O26+O67</f>
      </c>
      <c t="s">
        <v>22</v>
      </c>
    </row>
    <row r="3" spans="1:16" ht="15" customHeight="1">
      <c r="A3" t="s">
        <v>12</v>
      </c>
      <c s="12" t="s">
        <v>14</v>
      </c>
      <c s="13" t="s">
        <v>15</v>
      </c>
      <c s="1"/>
      <c s="14" t="s">
        <v>16</v>
      </c>
      <c s="1"/>
      <c s="9"/>
      <c s="8" t="s">
        <v>540</v>
      </c>
      <c s="38">
        <f>0+I9+I26+I67</f>
      </c>
      <c r="O3" t="s">
        <v>19</v>
      </c>
      <c t="s">
        <v>23</v>
      </c>
    </row>
    <row r="4" spans="1:16" ht="15" customHeight="1">
      <c r="A4" t="s">
        <v>17</v>
      </c>
      <c s="12" t="s">
        <v>121</v>
      </c>
      <c s="13" t="s">
        <v>538</v>
      </c>
      <c s="1"/>
      <c s="14" t="s">
        <v>539</v>
      </c>
      <c s="1"/>
      <c s="1"/>
      <c s="11"/>
      <c s="11"/>
      <c r="O4" t="s">
        <v>20</v>
      </c>
      <c t="s">
        <v>23</v>
      </c>
    </row>
    <row r="5" spans="1:16" ht="12.75" customHeight="1">
      <c r="A5" t="s">
        <v>124</v>
      </c>
      <c s="16" t="s">
        <v>18</v>
      </c>
      <c s="17" t="s">
        <v>540</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232.2</v>
      </c>
      <c s="33">
        <v>0</v>
      </c>
      <c s="33">
        <f>ROUND(ROUND(H10,2)*ROUND(G10,3),2)</f>
      </c>
      <c r="O10">
        <f>(I10*21)/100</f>
      </c>
      <c t="s">
        <v>23</v>
      </c>
    </row>
    <row r="11" spans="1:5" ht="12.75">
      <c r="A11" s="34" t="s">
        <v>50</v>
      </c>
      <c r="E11" s="35" t="s">
        <v>159</v>
      </c>
    </row>
    <row r="12" spans="1:5" ht="51">
      <c r="A12" s="36" t="s">
        <v>52</v>
      </c>
      <c r="E12" s="37" t="s">
        <v>541</v>
      </c>
    </row>
    <row r="13" spans="1:5" ht="25.5">
      <c r="A13" t="s">
        <v>53</v>
      </c>
      <c r="E13" s="35" t="s">
        <v>132</v>
      </c>
    </row>
    <row r="14" spans="1:16" ht="12.75">
      <c r="A14" s="25" t="s">
        <v>45</v>
      </c>
      <c s="29" t="s">
        <v>23</v>
      </c>
      <c s="29" t="s">
        <v>161</v>
      </c>
      <c s="25" t="s">
        <v>47</v>
      </c>
      <c s="30" t="s">
        <v>162</v>
      </c>
      <c s="31" t="s">
        <v>129</v>
      </c>
      <c s="32">
        <v>1352.72</v>
      </c>
      <c s="33">
        <v>0</v>
      </c>
      <c s="33">
        <f>ROUND(ROUND(H14,2)*ROUND(G14,3),2)</f>
      </c>
      <c r="O14">
        <f>(I14*21)/100</f>
      </c>
      <c t="s">
        <v>23</v>
      </c>
    </row>
    <row r="15" spans="1:5" ht="25.5">
      <c r="A15" s="34" t="s">
        <v>50</v>
      </c>
      <c r="E15" s="35" t="s">
        <v>163</v>
      </c>
    </row>
    <row r="16" spans="1:5" ht="12.75">
      <c r="A16" s="36" t="s">
        <v>52</v>
      </c>
      <c r="E16" s="37" t="s">
        <v>542</v>
      </c>
    </row>
    <row r="17" spans="1:5" ht="25.5">
      <c r="A17" t="s">
        <v>53</v>
      </c>
      <c r="E17" s="35" t="s">
        <v>132</v>
      </c>
    </row>
    <row r="18" spans="1:16" ht="12.75">
      <c r="A18" s="25" t="s">
        <v>45</v>
      </c>
      <c s="29" t="s">
        <v>22</v>
      </c>
      <c s="29" t="s">
        <v>165</v>
      </c>
      <c s="25" t="s">
        <v>47</v>
      </c>
      <c s="30" t="s">
        <v>166</v>
      </c>
      <c s="31" t="s">
        <v>129</v>
      </c>
      <c s="32">
        <v>127.235</v>
      </c>
      <c s="33">
        <v>0</v>
      </c>
      <c s="33">
        <f>ROUND(ROUND(H18,2)*ROUND(G18,3),2)</f>
      </c>
      <c r="O18">
        <f>(I18*21)/100</f>
      </c>
      <c t="s">
        <v>23</v>
      </c>
    </row>
    <row r="19" spans="1:5" ht="12.75">
      <c r="A19" s="34" t="s">
        <v>50</v>
      </c>
      <c r="E19" s="35" t="s">
        <v>167</v>
      </c>
    </row>
    <row r="20" spans="1:5" ht="76.5">
      <c r="A20" s="36" t="s">
        <v>52</v>
      </c>
      <c r="E20" s="37" t="s">
        <v>543</v>
      </c>
    </row>
    <row r="21" spans="1:5" ht="25.5">
      <c r="A21" t="s">
        <v>53</v>
      </c>
      <c r="E21" s="35" t="s">
        <v>132</v>
      </c>
    </row>
    <row r="22" spans="1:16" ht="12.75">
      <c r="A22" s="25" t="s">
        <v>45</v>
      </c>
      <c s="29" t="s">
        <v>33</v>
      </c>
      <c s="29" t="s">
        <v>165</v>
      </c>
      <c s="25" t="s">
        <v>23</v>
      </c>
      <c s="30" t="s">
        <v>166</v>
      </c>
      <c s="31" t="s">
        <v>129</v>
      </c>
      <c s="32">
        <v>511.84</v>
      </c>
      <c s="33">
        <v>0</v>
      </c>
      <c s="33">
        <f>ROUND(ROUND(H22,2)*ROUND(G22,3),2)</f>
      </c>
      <c r="O22">
        <f>(I22*21)/100</f>
      </c>
      <c t="s">
        <v>23</v>
      </c>
    </row>
    <row r="23" spans="1:5" ht="38.25">
      <c r="A23" s="34" t="s">
        <v>50</v>
      </c>
      <c r="E23" s="35" t="s">
        <v>169</v>
      </c>
    </row>
    <row r="24" spans="1:5" ht="51">
      <c r="A24" s="36" t="s">
        <v>52</v>
      </c>
      <c r="E24" s="37" t="s">
        <v>544</v>
      </c>
    </row>
    <row r="25" spans="1:5" ht="25.5">
      <c r="A25" t="s">
        <v>53</v>
      </c>
      <c r="E25" s="35" t="s">
        <v>132</v>
      </c>
    </row>
    <row r="26" spans="1:18" ht="12.75" customHeight="1">
      <c r="A26" s="6" t="s">
        <v>43</v>
      </c>
      <c s="6"/>
      <c s="42" t="s">
        <v>29</v>
      </c>
      <c s="6"/>
      <c s="27" t="s">
        <v>133</v>
      </c>
      <c s="6"/>
      <c s="6"/>
      <c s="6"/>
      <c s="43">
        <f>0+Q26</f>
      </c>
      <c r="O26">
        <f>0+R26</f>
      </c>
      <c r="Q26">
        <f>0+I27+I31+I35+I39+I43+I47+I51+I55+I59+I63</f>
      </c>
      <c>
        <f>0+O27+O31+O35+O39+O43+O47+O51+O55+O59+O63</f>
      </c>
    </row>
    <row r="27" spans="1:16" ht="12.75">
      <c r="A27" s="25" t="s">
        <v>45</v>
      </c>
      <c s="29" t="s">
        <v>35</v>
      </c>
      <c s="29" t="s">
        <v>171</v>
      </c>
      <c s="25" t="s">
        <v>47</v>
      </c>
      <c s="30" t="s">
        <v>172</v>
      </c>
      <c s="31" t="s">
        <v>151</v>
      </c>
      <c s="32">
        <v>1290</v>
      </c>
      <c s="33">
        <v>0</v>
      </c>
      <c s="33">
        <f>ROUND(ROUND(H27,2)*ROUND(G27,3),2)</f>
      </c>
      <c r="O27">
        <f>(I27*21)/100</f>
      </c>
      <c t="s">
        <v>23</v>
      </c>
    </row>
    <row r="28" spans="1:5" ht="12.75">
      <c r="A28" s="34" t="s">
        <v>50</v>
      </c>
      <c r="E28" s="35" t="s">
        <v>47</v>
      </c>
    </row>
    <row r="29" spans="1:5" ht="51">
      <c r="A29" s="36" t="s">
        <v>52</v>
      </c>
      <c r="E29" s="37" t="s">
        <v>545</v>
      </c>
    </row>
    <row r="30" spans="1:5" ht="25.5">
      <c r="A30" t="s">
        <v>53</v>
      </c>
      <c r="E30" s="35" t="s">
        <v>174</v>
      </c>
    </row>
    <row r="31" spans="1:16" ht="25.5">
      <c r="A31" s="25" t="s">
        <v>45</v>
      </c>
      <c s="29" t="s">
        <v>37</v>
      </c>
      <c s="29" t="s">
        <v>175</v>
      </c>
      <c s="25" t="s">
        <v>47</v>
      </c>
      <c s="30" t="s">
        <v>176</v>
      </c>
      <c s="31" t="s">
        <v>136</v>
      </c>
      <c s="32">
        <v>676.36</v>
      </c>
      <c s="33">
        <v>0</v>
      </c>
      <c s="33">
        <f>ROUND(ROUND(H31,2)*ROUND(G31,3),2)</f>
      </c>
      <c r="O31">
        <f>(I31*21)/100</f>
      </c>
      <c t="s">
        <v>23</v>
      </c>
    </row>
    <row r="32" spans="1:5" ht="12.75">
      <c r="A32" s="34" t="s">
        <v>50</v>
      </c>
      <c r="E32" s="35" t="s">
        <v>177</v>
      </c>
    </row>
    <row r="33" spans="1:5" ht="63.75">
      <c r="A33" s="36" t="s">
        <v>52</v>
      </c>
      <c r="E33" s="37" t="s">
        <v>546</v>
      </c>
    </row>
    <row r="34" spans="1:5" ht="63.75">
      <c r="A34" t="s">
        <v>53</v>
      </c>
      <c r="E34" s="35" t="s">
        <v>179</v>
      </c>
    </row>
    <row r="35" spans="1:16" ht="25.5">
      <c r="A35" s="25" t="s">
        <v>45</v>
      </c>
      <c s="29" t="s">
        <v>76</v>
      </c>
      <c s="29" t="s">
        <v>181</v>
      </c>
      <c s="25" t="s">
        <v>47</v>
      </c>
      <c s="30" t="s">
        <v>182</v>
      </c>
      <c s="31" t="s">
        <v>136</v>
      </c>
      <c s="32">
        <v>255.92</v>
      </c>
      <c s="33">
        <v>0</v>
      </c>
      <c s="33">
        <f>ROUND(ROUND(H35,2)*ROUND(G35,3),2)</f>
      </c>
      <c r="O35">
        <f>(I35*21)/100</f>
      </c>
      <c t="s">
        <v>23</v>
      </c>
    </row>
    <row r="36" spans="1:5" ht="12.75">
      <c r="A36" s="34" t="s">
        <v>50</v>
      </c>
      <c r="E36" s="35" t="s">
        <v>47</v>
      </c>
    </row>
    <row r="37" spans="1:5" ht="51">
      <c r="A37" s="36" t="s">
        <v>52</v>
      </c>
      <c r="E37" s="37" t="s">
        <v>547</v>
      </c>
    </row>
    <row r="38" spans="1:5" ht="63.75">
      <c r="A38" t="s">
        <v>53</v>
      </c>
      <c r="E38" s="35" t="s">
        <v>179</v>
      </c>
    </row>
    <row r="39" spans="1:16" ht="25.5">
      <c r="A39" s="25" t="s">
        <v>45</v>
      </c>
      <c s="29" t="s">
        <v>80</v>
      </c>
      <c s="29" t="s">
        <v>184</v>
      </c>
      <c s="25" t="s">
        <v>47</v>
      </c>
      <c s="30" t="s">
        <v>185</v>
      </c>
      <c s="31" t="s">
        <v>186</v>
      </c>
      <c s="32">
        <v>1081.2</v>
      </c>
      <c s="33">
        <v>0</v>
      </c>
      <c s="33">
        <f>ROUND(ROUND(H39,2)*ROUND(G39,3),2)</f>
      </c>
      <c r="O39">
        <f>(I39*21)/100</f>
      </c>
      <c t="s">
        <v>23</v>
      </c>
    </row>
    <row r="40" spans="1:5" ht="12.75">
      <c r="A40" s="34" t="s">
        <v>50</v>
      </c>
      <c r="E40" s="35" t="s">
        <v>47</v>
      </c>
    </row>
    <row r="41" spans="1:5" ht="12.75">
      <c r="A41" s="36" t="s">
        <v>52</v>
      </c>
      <c r="E41" s="37" t="s">
        <v>548</v>
      </c>
    </row>
    <row r="42" spans="1:5" ht="63.75">
      <c r="A42" t="s">
        <v>53</v>
      </c>
      <c r="E42" s="35" t="s">
        <v>179</v>
      </c>
    </row>
    <row r="43" spans="1:16" ht="25.5">
      <c r="A43" s="25" t="s">
        <v>45</v>
      </c>
      <c s="29" t="s">
        <v>40</v>
      </c>
      <c s="29" t="s">
        <v>188</v>
      </c>
      <c s="25" t="s">
        <v>47</v>
      </c>
      <c s="30" t="s">
        <v>189</v>
      </c>
      <c s="31" t="s">
        <v>136</v>
      </c>
      <c s="32">
        <v>1139.28</v>
      </c>
      <c s="33">
        <v>0</v>
      </c>
      <c s="33">
        <f>ROUND(ROUND(H43,2)*ROUND(G43,3),2)</f>
      </c>
      <c r="O43">
        <f>(I43*21)/100</f>
      </c>
      <c t="s">
        <v>23</v>
      </c>
    </row>
    <row r="44" spans="1:5" ht="25.5">
      <c r="A44" s="34" t="s">
        <v>50</v>
      </c>
      <c r="E44" s="35" t="s">
        <v>190</v>
      </c>
    </row>
    <row r="45" spans="1:5" ht="409.5">
      <c r="A45" s="36" t="s">
        <v>52</v>
      </c>
      <c r="E45" s="37" t="s">
        <v>549</v>
      </c>
    </row>
    <row r="46" spans="1:5" ht="63.75">
      <c r="A46" t="s">
        <v>53</v>
      </c>
      <c r="E46" s="35" t="s">
        <v>179</v>
      </c>
    </row>
    <row r="47" spans="1:16" ht="12.75">
      <c r="A47" s="25" t="s">
        <v>45</v>
      </c>
      <c s="29" t="s">
        <v>42</v>
      </c>
      <c s="29" t="s">
        <v>192</v>
      </c>
      <c s="25" t="s">
        <v>47</v>
      </c>
      <c s="30" t="s">
        <v>193</v>
      </c>
      <c s="31" t="s">
        <v>136</v>
      </c>
      <c s="32">
        <v>129</v>
      </c>
      <c s="33">
        <v>0</v>
      </c>
      <c s="33">
        <f>ROUND(ROUND(H47,2)*ROUND(G47,3),2)</f>
      </c>
      <c r="O47">
        <f>(I47*21)/100</f>
      </c>
      <c t="s">
        <v>23</v>
      </c>
    </row>
    <row r="48" spans="1:5" ht="12.75">
      <c r="A48" s="34" t="s">
        <v>50</v>
      </c>
      <c r="E48" s="35" t="s">
        <v>194</v>
      </c>
    </row>
    <row r="49" spans="1:5" ht="25.5">
      <c r="A49" s="36" t="s">
        <v>52</v>
      </c>
      <c r="E49" s="37" t="s">
        <v>550</v>
      </c>
    </row>
    <row r="50" spans="1:5" ht="38.25">
      <c r="A50" t="s">
        <v>53</v>
      </c>
      <c r="E50" s="35" t="s">
        <v>196</v>
      </c>
    </row>
    <row r="51" spans="1:16" ht="12.75">
      <c r="A51" s="25" t="s">
        <v>45</v>
      </c>
      <c s="29" t="s">
        <v>92</v>
      </c>
      <c s="29" t="s">
        <v>197</v>
      </c>
      <c s="25" t="s">
        <v>47</v>
      </c>
      <c s="30" t="s">
        <v>198</v>
      </c>
      <c s="31" t="s">
        <v>151</v>
      </c>
      <c s="32">
        <v>1290</v>
      </c>
      <c s="33">
        <v>0</v>
      </c>
      <c s="33">
        <f>ROUND(ROUND(H51,2)*ROUND(G51,3),2)</f>
      </c>
      <c r="O51">
        <f>(I51*21)/100</f>
      </c>
      <c t="s">
        <v>23</v>
      </c>
    </row>
    <row r="52" spans="1:5" ht="12.75">
      <c r="A52" s="34" t="s">
        <v>50</v>
      </c>
      <c r="E52" s="35" t="s">
        <v>47</v>
      </c>
    </row>
    <row r="53" spans="1:5" ht="38.25">
      <c r="A53" s="36" t="s">
        <v>52</v>
      </c>
      <c r="E53" s="37" t="s">
        <v>551</v>
      </c>
    </row>
    <row r="54" spans="1:5" ht="25.5">
      <c r="A54" t="s">
        <v>53</v>
      </c>
      <c r="E54" s="35" t="s">
        <v>200</v>
      </c>
    </row>
    <row r="55" spans="1:16" ht="12.75">
      <c r="A55" s="25" t="s">
        <v>45</v>
      </c>
      <c s="29" t="s">
        <v>98</v>
      </c>
      <c s="29" t="s">
        <v>201</v>
      </c>
      <c s="25" t="s">
        <v>47</v>
      </c>
      <c s="30" t="s">
        <v>202</v>
      </c>
      <c s="31" t="s">
        <v>186</v>
      </c>
      <c s="32">
        <v>2580</v>
      </c>
      <c s="33">
        <v>0</v>
      </c>
      <c s="33">
        <f>ROUND(ROUND(H55,2)*ROUND(G55,3),2)</f>
      </c>
      <c r="O55">
        <f>(I55*21)/100</f>
      </c>
      <c t="s">
        <v>23</v>
      </c>
    </row>
    <row r="56" spans="1:5" ht="12.75">
      <c r="A56" s="34" t="s">
        <v>50</v>
      </c>
      <c r="E56" s="35" t="s">
        <v>47</v>
      </c>
    </row>
    <row r="57" spans="1:5" ht="51">
      <c r="A57" s="36" t="s">
        <v>52</v>
      </c>
      <c r="E57" s="37" t="s">
        <v>552</v>
      </c>
    </row>
    <row r="58" spans="1:5" ht="25.5">
      <c r="A58" t="s">
        <v>53</v>
      </c>
      <c r="E58" s="35" t="s">
        <v>200</v>
      </c>
    </row>
    <row r="59" spans="1:16" ht="12.75">
      <c r="A59" s="25" t="s">
        <v>45</v>
      </c>
      <c s="29" t="s">
        <v>105</v>
      </c>
      <c s="29" t="s">
        <v>204</v>
      </c>
      <c s="25" t="s">
        <v>205</v>
      </c>
      <c s="30" t="s">
        <v>206</v>
      </c>
      <c s="31" t="s">
        <v>186</v>
      </c>
      <c s="32">
        <v>48</v>
      </c>
      <c s="33">
        <v>0</v>
      </c>
      <c s="33">
        <f>ROUND(ROUND(H59,2)*ROUND(G59,3),2)</f>
      </c>
      <c r="O59">
        <f>(I59*21)/100</f>
      </c>
      <c t="s">
        <v>23</v>
      </c>
    </row>
    <row r="60" spans="1:5" ht="12.75">
      <c r="A60" s="34" t="s">
        <v>50</v>
      </c>
      <c r="E60" s="35" t="s">
        <v>47</v>
      </c>
    </row>
    <row r="61" spans="1:5" ht="102">
      <c r="A61" s="36" t="s">
        <v>52</v>
      </c>
      <c r="E61" s="37" t="s">
        <v>553</v>
      </c>
    </row>
    <row r="62" spans="1:5" ht="25.5">
      <c r="A62" t="s">
        <v>53</v>
      </c>
      <c r="E62" s="35" t="s">
        <v>200</v>
      </c>
    </row>
    <row r="63" spans="1:16" ht="12.75">
      <c r="A63" s="25" t="s">
        <v>45</v>
      </c>
      <c s="29" t="s">
        <v>108</v>
      </c>
      <c s="29" t="s">
        <v>208</v>
      </c>
      <c s="25" t="s">
        <v>47</v>
      </c>
      <c s="30" t="s">
        <v>209</v>
      </c>
      <c s="31" t="s">
        <v>136</v>
      </c>
      <c s="32">
        <v>1932.76</v>
      </c>
      <c s="33">
        <v>0</v>
      </c>
      <c s="33">
        <f>ROUND(ROUND(H63,2)*ROUND(G63,3),2)</f>
      </c>
      <c r="O63">
        <f>(I63*21)/100</f>
      </c>
      <c t="s">
        <v>23</v>
      </c>
    </row>
    <row r="64" spans="1:5" ht="12.75">
      <c r="A64" s="34" t="s">
        <v>50</v>
      </c>
      <c r="E64" s="35" t="s">
        <v>47</v>
      </c>
    </row>
    <row r="65" spans="1:5" ht="76.5">
      <c r="A65" s="36" t="s">
        <v>52</v>
      </c>
      <c r="E65" s="37" t="s">
        <v>554</v>
      </c>
    </row>
    <row r="66" spans="1:5" ht="191.25">
      <c r="A66" t="s">
        <v>53</v>
      </c>
      <c r="E66" s="35" t="s">
        <v>211</v>
      </c>
    </row>
    <row r="67" spans="1:18" ht="12.75" customHeight="1">
      <c r="A67" s="6" t="s">
        <v>43</v>
      </c>
      <c s="6"/>
      <c s="42" t="s">
        <v>40</v>
      </c>
      <c s="6"/>
      <c s="27" t="s">
        <v>212</v>
      </c>
      <c s="6"/>
      <c s="6"/>
      <c s="6"/>
      <c s="43">
        <f>0+Q67</f>
      </c>
      <c r="O67">
        <f>0+R67</f>
      </c>
      <c r="Q67">
        <f>0+I68+I72+I76+I80+I84+I88</f>
      </c>
      <c>
        <f>0+O68+O72+O76+O80+O84+O88</f>
      </c>
    </row>
    <row r="68" spans="1:16" ht="25.5">
      <c r="A68" s="25" t="s">
        <v>45</v>
      </c>
      <c s="29" t="s">
        <v>112</v>
      </c>
      <c s="29" t="s">
        <v>484</v>
      </c>
      <c s="25" t="s">
        <v>47</v>
      </c>
      <c s="30" t="s">
        <v>485</v>
      </c>
      <c s="31" t="s">
        <v>186</v>
      </c>
      <c s="32">
        <v>220</v>
      </c>
      <c s="33">
        <v>0</v>
      </c>
      <c s="33">
        <f>ROUND(ROUND(H68,2)*ROUND(G68,3),2)</f>
      </c>
      <c r="O68">
        <f>(I68*21)/100</f>
      </c>
      <c t="s">
        <v>23</v>
      </c>
    </row>
    <row r="69" spans="1:5" ht="25.5">
      <c r="A69" s="34" t="s">
        <v>50</v>
      </c>
      <c r="E69" s="35" t="s">
        <v>486</v>
      </c>
    </row>
    <row r="70" spans="1:5" ht="89.25">
      <c r="A70" s="36" t="s">
        <v>52</v>
      </c>
      <c r="E70" s="37" t="s">
        <v>555</v>
      </c>
    </row>
    <row r="71" spans="1:5" ht="38.25">
      <c r="A71" t="s">
        <v>53</v>
      </c>
      <c r="E71" s="35" t="s">
        <v>488</v>
      </c>
    </row>
    <row r="72" spans="1:16" ht="12.75">
      <c r="A72" s="25" t="s">
        <v>45</v>
      </c>
      <c s="29" t="s">
        <v>116</v>
      </c>
      <c s="29" t="s">
        <v>556</v>
      </c>
      <c s="25" t="s">
        <v>47</v>
      </c>
      <c s="30" t="s">
        <v>557</v>
      </c>
      <c s="31" t="s">
        <v>186</v>
      </c>
      <c s="32">
        <v>230</v>
      </c>
      <c s="33">
        <v>0</v>
      </c>
      <c s="33">
        <f>ROUND(ROUND(H72,2)*ROUND(G72,3),2)</f>
      </c>
      <c r="O72">
        <f>(I72*21)/100</f>
      </c>
      <c t="s">
        <v>23</v>
      </c>
    </row>
    <row r="73" spans="1:5" ht="25.5">
      <c r="A73" s="34" t="s">
        <v>50</v>
      </c>
      <c r="E73" s="35" t="s">
        <v>486</v>
      </c>
    </row>
    <row r="74" spans="1:5" ht="102">
      <c r="A74" s="36" t="s">
        <v>52</v>
      </c>
      <c r="E74" s="37" t="s">
        <v>558</v>
      </c>
    </row>
    <row r="75" spans="1:5" ht="38.25">
      <c r="A75" t="s">
        <v>53</v>
      </c>
      <c r="E75" s="35" t="s">
        <v>488</v>
      </c>
    </row>
    <row r="76" spans="1:16" ht="12.75">
      <c r="A76" s="25" t="s">
        <v>45</v>
      </c>
      <c s="29" t="s">
        <v>217</v>
      </c>
      <c s="29" t="s">
        <v>489</v>
      </c>
      <c s="25" t="s">
        <v>47</v>
      </c>
      <c s="30" t="s">
        <v>490</v>
      </c>
      <c s="31" t="s">
        <v>151</v>
      </c>
      <c s="32">
        <v>270.3</v>
      </c>
      <c s="33">
        <v>0</v>
      </c>
      <c s="33">
        <f>ROUND(ROUND(H76,2)*ROUND(G76,3),2)</f>
      </c>
      <c r="O76">
        <f>(I76*21)/100</f>
      </c>
      <c t="s">
        <v>23</v>
      </c>
    </row>
    <row r="77" spans="1:5" ht="12.75">
      <c r="A77" s="34" t="s">
        <v>50</v>
      </c>
      <c r="E77" s="35" t="s">
        <v>47</v>
      </c>
    </row>
    <row r="78" spans="1:5" ht="38.25">
      <c r="A78" s="36" t="s">
        <v>52</v>
      </c>
      <c r="E78" s="37" t="s">
        <v>559</v>
      </c>
    </row>
    <row r="79" spans="1:5" ht="12.75">
      <c r="A79" t="s">
        <v>53</v>
      </c>
      <c r="E79" s="35" t="s">
        <v>492</v>
      </c>
    </row>
    <row r="80" spans="1:16" ht="12.75">
      <c r="A80" s="25" t="s">
        <v>45</v>
      </c>
      <c s="29" t="s">
        <v>222</v>
      </c>
      <c s="29" t="s">
        <v>213</v>
      </c>
      <c s="25" t="s">
        <v>47</v>
      </c>
      <c s="30" t="s">
        <v>214</v>
      </c>
      <c s="31" t="s">
        <v>186</v>
      </c>
      <c s="32">
        <v>191</v>
      </c>
      <c s="33">
        <v>0</v>
      </c>
      <c s="33">
        <f>ROUND(ROUND(H80,2)*ROUND(G80,3),2)</f>
      </c>
      <c r="O80">
        <f>(I80*21)/100</f>
      </c>
      <c t="s">
        <v>23</v>
      </c>
    </row>
    <row r="81" spans="1:5" ht="12.75">
      <c r="A81" s="34" t="s">
        <v>50</v>
      </c>
      <c r="E81" s="35" t="s">
        <v>47</v>
      </c>
    </row>
    <row r="82" spans="1:5" ht="114.75">
      <c r="A82" s="36" t="s">
        <v>52</v>
      </c>
      <c r="E82" s="37" t="s">
        <v>560</v>
      </c>
    </row>
    <row r="83" spans="1:5" ht="25.5">
      <c r="A83" t="s">
        <v>53</v>
      </c>
      <c r="E83" s="35" t="s">
        <v>216</v>
      </c>
    </row>
    <row r="84" spans="1:16" ht="12.75">
      <c r="A84" s="25" t="s">
        <v>45</v>
      </c>
      <c s="29" t="s">
        <v>290</v>
      </c>
      <c s="29" t="s">
        <v>561</v>
      </c>
      <c s="25" t="s">
        <v>47</v>
      </c>
      <c s="30" t="s">
        <v>562</v>
      </c>
      <c s="31" t="s">
        <v>186</v>
      </c>
      <c s="32">
        <v>2</v>
      </c>
      <c s="33">
        <v>0</v>
      </c>
      <c s="33">
        <f>ROUND(ROUND(H84,2)*ROUND(G84,3),2)</f>
      </c>
      <c r="O84">
        <f>(I84*21)/100</f>
      </c>
      <c t="s">
        <v>23</v>
      </c>
    </row>
    <row r="85" spans="1:5" ht="12.75">
      <c r="A85" s="34" t="s">
        <v>50</v>
      </c>
      <c r="E85" s="35" t="s">
        <v>47</v>
      </c>
    </row>
    <row r="86" spans="1:5" ht="38.25">
      <c r="A86" s="36" t="s">
        <v>52</v>
      </c>
      <c r="E86" s="37" t="s">
        <v>563</v>
      </c>
    </row>
    <row r="87" spans="1:5" ht="114.75">
      <c r="A87" t="s">
        <v>53</v>
      </c>
      <c r="E87" s="35" t="s">
        <v>497</v>
      </c>
    </row>
    <row r="88" spans="1:16" ht="12.75">
      <c r="A88" s="25" t="s">
        <v>45</v>
      </c>
      <c s="29" t="s">
        <v>294</v>
      </c>
      <c s="29" t="s">
        <v>218</v>
      </c>
      <c s="25" t="s">
        <v>47</v>
      </c>
      <c s="30" t="s">
        <v>219</v>
      </c>
      <c s="31" t="s">
        <v>102</v>
      </c>
      <c s="32">
        <v>7</v>
      </c>
      <c s="33">
        <v>0</v>
      </c>
      <c s="33">
        <f>ROUND(ROUND(H88,2)*ROUND(G88,3),2)</f>
      </c>
      <c r="O88">
        <f>(I88*21)/100</f>
      </c>
      <c t="s">
        <v>23</v>
      </c>
    </row>
    <row r="89" spans="1:5" ht="12.75">
      <c r="A89" s="34" t="s">
        <v>50</v>
      </c>
      <c r="E89" s="35" t="s">
        <v>47</v>
      </c>
    </row>
    <row r="90" spans="1:5" ht="12.75">
      <c r="A90" s="36" t="s">
        <v>52</v>
      </c>
      <c r="E90" s="37" t="s">
        <v>564</v>
      </c>
    </row>
    <row r="91" spans="1:5" ht="76.5">
      <c r="A91" t="s">
        <v>53</v>
      </c>
      <c r="E91"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0+O10+O15+O36+O45+O86+O95</f>
      </c>
      <c t="s">
        <v>22</v>
      </c>
    </row>
    <row r="3" spans="1:16" ht="15" customHeight="1">
      <c r="A3" t="s">
        <v>12</v>
      </c>
      <c s="12" t="s">
        <v>14</v>
      </c>
      <c s="13" t="s">
        <v>15</v>
      </c>
      <c s="1"/>
      <c s="14" t="s">
        <v>16</v>
      </c>
      <c s="1"/>
      <c s="9"/>
      <c s="8" t="s">
        <v>565</v>
      </c>
      <c s="38">
        <f>0+I10+I15+I36+I45+I86+I95</f>
      </c>
      <c r="O3" t="s">
        <v>19</v>
      </c>
      <c t="s">
        <v>23</v>
      </c>
    </row>
    <row r="4" spans="1:16" ht="15" customHeight="1">
      <c r="A4" t="s">
        <v>17</v>
      </c>
      <c s="12" t="s">
        <v>121</v>
      </c>
      <c s="13" t="s">
        <v>538</v>
      </c>
      <c s="1"/>
      <c s="14" t="s">
        <v>539</v>
      </c>
      <c s="1"/>
      <c s="1"/>
      <c s="11"/>
      <c s="11"/>
      <c r="O4" t="s">
        <v>20</v>
      </c>
      <c t="s">
        <v>23</v>
      </c>
    </row>
    <row r="5" spans="1:16" ht="12.75" customHeight="1">
      <c r="A5" t="s">
        <v>124</v>
      </c>
      <c s="12" t="s">
        <v>121</v>
      </c>
      <c s="13" t="s">
        <v>565</v>
      </c>
      <c s="1"/>
      <c s="14" t="s">
        <v>228</v>
      </c>
      <c s="1"/>
      <c s="1"/>
      <c s="1"/>
      <c s="1"/>
      <c r="O5" t="s">
        <v>21</v>
      </c>
      <c t="s">
        <v>23</v>
      </c>
    </row>
    <row r="6" spans="1:9" ht="12.75" customHeight="1">
      <c r="A6" t="s">
        <v>229</v>
      </c>
      <c s="16" t="s">
        <v>18</v>
      </c>
      <c s="17" t="s">
        <v>565</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328.32</v>
      </c>
      <c s="33">
        <v>0</v>
      </c>
      <c s="33">
        <f>ROUND(ROUND(H11,2)*ROUND(G11,3),2)</f>
      </c>
      <c r="O11">
        <f>(I11*21)/100</f>
      </c>
      <c t="s">
        <v>23</v>
      </c>
    </row>
    <row r="12" spans="1:5" ht="12.75">
      <c r="A12" s="34" t="s">
        <v>50</v>
      </c>
      <c r="E12" s="35" t="s">
        <v>159</v>
      </c>
    </row>
    <row r="13" spans="1:5" ht="38.25">
      <c r="A13" s="36" t="s">
        <v>52</v>
      </c>
      <c r="E13" s="37" t="s">
        <v>566</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234</v>
      </c>
      <c s="25" t="s">
        <v>47</v>
      </c>
      <c s="30" t="s">
        <v>235</v>
      </c>
      <c s="31" t="s">
        <v>136</v>
      </c>
      <c s="32">
        <v>182.4</v>
      </c>
      <c s="33">
        <v>0</v>
      </c>
      <c s="33">
        <f>ROUND(ROUND(H16,2)*ROUND(G16,3),2)</f>
      </c>
      <c r="O16">
        <f>(I16*21)/100</f>
      </c>
      <c t="s">
        <v>23</v>
      </c>
    </row>
    <row r="17" spans="1:5" ht="12.75">
      <c r="A17" s="34" t="s">
        <v>50</v>
      </c>
      <c r="E17" s="35" t="s">
        <v>47</v>
      </c>
    </row>
    <row r="18" spans="1:5" ht="51">
      <c r="A18" s="36" t="s">
        <v>52</v>
      </c>
      <c r="E18" s="37" t="s">
        <v>567</v>
      </c>
    </row>
    <row r="19" spans="1:5" ht="318.75">
      <c r="A19" t="s">
        <v>53</v>
      </c>
      <c r="E19" s="35" t="s">
        <v>237</v>
      </c>
    </row>
    <row r="20" spans="1:16" ht="12.75">
      <c r="A20" s="25" t="s">
        <v>45</v>
      </c>
      <c s="29" t="s">
        <v>22</v>
      </c>
      <c s="29" t="s">
        <v>239</v>
      </c>
      <c s="25" t="s">
        <v>47</v>
      </c>
      <c s="30" t="s">
        <v>240</v>
      </c>
      <c s="31" t="s">
        <v>136</v>
      </c>
      <c s="32">
        <v>80.64</v>
      </c>
      <c s="33">
        <v>0</v>
      </c>
      <c s="33">
        <f>ROUND(ROUND(H20,2)*ROUND(G20,3),2)</f>
      </c>
      <c r="O20">
        <f>(I20*21)/100</f>
      </c>
      <c t="s">
        <v>23</v>
      </c>
    </row>
    <row r="21" spans="1:5" ht="12.75">
      <c r="A21" s="34" t="s">
        <v>50</v>
      </c>
      <c r="E21" s="35" t="s">
        <v>241</v>
      </c>
    </row>
    <row r="22" spans="1:5" ht="89.25">
      <c r="A22" s="36" t="s">
        <v>52</v>
      </c>
      <c r="E22" s="37" t="s">
        <v>504</v>
      </c>
    </row>
    <row r="23" spans="1:5" ht="229.5">
      <c r="A23" t="s">
        <v>53</v>
      </c>
      <c r="E23" s="35" t="s">
        <v>243</v>
      </c>
    </row>
    <row r="24" spans="1:16" ht="12.75">
      <c r="A24" s="25" t="s">
        <v>45</v>
      </c>
      <c s="29" t="s">
        <v>33</v>
      </c>
      <c s="29" t="s">
        <v>244</v>
      </c>
      <c s="25" t="s">
        <v>47</v>
      </c>
      <c s="30" t="s">
        <v>245</v>
      </c>
      <c s="31" t="s">
        <v>136</v>
      </c>
      <c s="32">
        <v>47.04</v>
      </c>
      <c s="33">
        <v>0</v>
      </c>
      <c s="33">
        <f>ROUND(ROUND(H24,2)*ROUND(G24,3),2)</f>
      </c>
      <c r="O24">
        <f>(I24*21)/100</f>
      </c>
      <c t="s">
        <v>23</v>
      </c>
    </row>
    <row r="25" spans="1:5" ht="25.5">
      <c r="A25" s="34" t="s">
        <v>50</v>
      </c>
      <c r="E25" s="35" t="s">
        <v>246</v>
      </c>
    </row>
    <row r="26" spans="1:5" ht="25.5">
      <c r="A26" s="36" t="s">
        <v>52</v>
      </c>
      <c r="E26" s="37" t="s">
        <v>505</v>
      </c>
    </row>
    <row r="27" spans="1:5" ht="293.25">
      <c r="A27" t="s">
        <v>53</v>
      </c>
      <c r="E27" s="35" t="s">
        <v>248</v>
      </c>
    </row>
    <row r="28" spans="1:16" ht="12.75">
      <c r="A28" s="25" t="s">
        <v>45</v>
      </c>
      <c s="29" t="s">
        <v>35</v>
      </c>
      <c s="29" t="s">
        <v>249</v>
      </c>
      <c s="25" t="s">
        <v>47</v>
      </c>
      <c s="30" t="s">
        <v>250</v>
      </c>
      <c s="31" t="s">
        <v>151</v>
      </c>
      <c s="32">
        <v>1828</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1290</v>
      </c>
      <c s="33">
        <v>0</v>
      </c>
      <c s="33">
        <f>ROUND(ROUND(H32,2)*ROUND(G32,3),2)</f>
      </c>
      <c r="O32">
        <f>(I32*21)/100</f>
      </c>
      <c t="s">
        <v>23</v>
      </c>
    </row>
    <row r="33" spans="1:5" ht="25.5">
      <c r="A33" s="34" t="s">
        <v>50</v>
      </c>
      <c r="E33" s="35" t="s">
        <v>255</v>
      </c>
    </row>
    <row r="34" spans="1:5" ht="63.75">
      <c r="A34" s="36" t="s">
        <v>52</v>
      </c>
      <c r="E34" s="37" t="s">
        <v>568</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400</v>
      </c>
      <c s="33">
        <v>0</v>
      </c>
      <c s="33">
        <f>ROUND(ROUND(H37,2)*ROUND(G37,3),2)</f>
      </c>
      <c r="O37">
        <f>(I37*21)/100</f>
      </c>
      <c t="s">
        <v>23</v>
      </c>
    </row>
    <row r="38" spans="1:5" ht="12.75">
      <c r="A38" s="34" t="s">
        <v>50</v>
      </c>
      <c r="E38" s="35" t="s">
        <v>47</v>
      </c>
    </row>
    <row r="39" spans="1:5" ht="38.25">
      <c r="A39" s="36" t="s">
        <v>52</v>
      </c>
      <c r="E39" s="37" t="s">
        <v>569</v>
      </c>
    </row>
    <row r="40" spans="1:5" ht="25.5">
      <c r="A40" t="s">
        <v>53</v>
      </c>
      <c r="E40" s="35" t="s">
        <v>261</v>
      </c>
    </row>
    <row r="41" spans="1:16" ht="12.75">
      <c r="A41" s="25" t="s">
        <v>45</v>
      </c>
      <c s="29" t="s">
        <v>80</v>
      </c>
      <c s="29" t="s">
        <v>262</v>
      </c>
      <c s="25" t="s">
        <v>47</v>
      </c>
      <c s="30" t="s">
        <v>263</v>
      </c>
      <c s="31" t="s">
        <v>186</v>
      </c>
      <c s="32">
        <v>160</v>
      </c>
      <c s="33">
        <v>0</v>
      </c>
      <c s="33">
        <f>ROUND(ROUND(H41,2)*ROUND(G41,3),2)</f>
      </c>
      <c r="O41">
        <f>(I41*21)/100</f>
      </c>
      <c t="s">
        <v>23</v>
      </c>
    </row>
    <row r="42" spans="1:5" ht="12.75">
      <c r="A42" s="34" t="s">
        <v>50</v>
      </c>
      <c r="E42" s="35" t="s">
        <v>47</v>
      </c>
    </row>
    <row r="43" spans="1:5" ht="38.25">
      <c r="A43" s="36" t="s">
        <v>52</v>
      </c>
      <c r="E43" s="37" t="s">
        <v>570</v>
      </c>
    </row>
    <row r="44" spans="1:5" ht="165.75">
      <c r="A44" t="s">
        <v>53</v>
      </c>
      <c r="E44" s="35" t="s">
        <v>265</v>
      </c>
    </row>
    <row r="45" spans="1:18" ht="12.75" customHeight="1">
      <c r="A45" s="6" t="s">
        <v>43</v>
      </c>
      <c s="6"/>
      <c s="42" t="s">
        <v>35</v>
      </c>
      <c s="6"/>
      <c s="27" t="s">
        <v>266</v>
      </c>
      <c s="6"/>
      <c s="6"/>
      <c s="6"/>
      <c s="43">
        <f>0+Q45</f>
      </c>
      <c r="O45">
        <f>0+R45</f>
      </c>
      <c r="Q45">
        <f>0+I46+I50+I54+I58+I62+I66+I70+I74+I78+I82</f>
      </c>
      <c>
        <f>0+O46+O50+O54+O58+O62+O66+O70+O74+O78+O82</f>
      </c>
    </row>
    <row r="46" spans="1:16" ht="12.75">
      <c r="A46" s="25" t="s">
        <v>45</v>
      </c>
      <c s="29" t="s">
        <v>40</v>
      </c>
      <c s="29" t="s">
        <v>267</v>
      </c>
      <c s="25" t="s">
        <v>47</v>
      </c>
      <c s="30" t="s">
        <v>268</v>
      </c>
      <c s="31" t="s">
        <v>151</v>
      </c>
      <c s="32">
        <v>1800</v>
      </c>
      <c s="33">
        <v>0</v>
      </c>
      <c s="33">
        <f>ROUND(ROUND(H46,2)*ROUND(G46,3),2)</f>
      </c>
      <c r="O46">
        <f>(I46*21)/100</f>
      </c>
      <c t="s">
        <v>23</v>
      </c>
    </row>
    <row r="47" spans="1:5" ht="12.75">
      <c r="A47" s="34" t="s">
        <v>50</v>
      </c>
      <c r="E47" s="35" t="s">
        <v>47</v>
      </c>
    </row>
    <row r="48" spans="1:5" ht="127.5">
      <c r="A48" s="36" t="s">
        <v>52</v>
      </c>
      <c r="E48" s="37" t="s">
        <v>571</v>
      </c>
    </row>
    <row r="49" spans="1:5" ht="127.5">
      <c r="A49" t="s">
        <v>53</v>
      </c>
      <c r="E49" s="35" t="s">
        <v>270</v>
      </c>
    </row>
    <row r="50" spans="1:16" ht="12.75">
      <c r="A50" s="25" t="s">
        <v>45</v>
      </c>
      <c s="29" t="s">
        <v>42</v>
      </c>
      <c s="29" t="s">
        <v>272</v>
      </c>
      <c s="25" t="s">
        <v>47</v>
      </c>
      <c s="30" t="s">
        <v>273</v>
      </c>
      <c s="31" t="s">
        <v>151</v>
      </c>
      <c s="32">
        <v>1828</v>
      </c>
      <c s="33">
        <v>0</v>
      </c>
      <c s="33">
        <f>ROUND(ROUND(H50,2)*ROUND(G50,3),2)</f>
      </c>
      <c r="O50">
        <f>(I50*21)/100</f>
      </c>
      <c t="s">
        <v>23</v>
      </c>
    </row>
    <row r="51" spans="1:5" ht="12.75">
      <c r="A51" s="34" t="s">
        <v>50</v>
      </c>
      <c r="E51" s="35" t="s">
        <v>274</v>
      </c>
    </row>
    <row r="52" spans="1:5" ht="127.5">
      <c r="A52" s="36" t="s">
        <v>52</v>
      </c>
      <c r="E52" s="37" t="s">
        <v>572</v>
      </c>
    </row>
    <row r="53" spans="1:5" ht="51">
      <c r="A53" t="s">
        <v>53</v>
      </c>
      <c r="E53" s="35" t="s">
        <v>276</v>
      </c>
    </row>
    <row r="54" spans="1:16" ht="12.75">
      <c r="A54" s="25" t="s">
        <v>45</v>
      </c>
      <c s="29" t="s">
        <v>92</v>
      </c>
      <c s="29" t="s">
        <v>278</v>
      </c>
      <c s="25" t="s">
        <v>47</v>
      </c>
      <c s="30" t="s">
        <v>279</v>
      </c>
      <c s="31" t="s">
        <v>151</v>
      </c>
      <c s="32">
        <v>1290</v>
      </c>
      <c s="33">
        <v>0</v>
      </c>
      <c s="33">
        <f>ROUND(ROUND(H54,2)*ROUND(G54,3),2)</f>
      </c>
      <c r="O54">
        <f>(I54*21)/100</f>
      </c>
      <c t="s">
        <v>23</v>
      </c>
    </row>
    <row r="55" spans="1:5" ht="12.75">
      <c r="A55" s="34" t="s">
        <v>50</v>
      </c>
      <c r="E55" s="35" t="s">
        <v>47</v>
      </c>
    </row>
    <row r="56" spans="1:5" ht="25.5">
      <c r="A56" s="36" t="s">
        <v>52</v>
      </c>
      <c r="E56" s="37" t="s">
        <v>573</v>
      </c>
    </row>
    <row r="57" spans="1:5" ht="102">
      <c r="A57" t="s">
        <v>53</v>
      </c>
      <c r="E57" s="35" t="s">
        <v>281</v>
      </c>
    </row>
    <row r="58" spans="1:16" ht="12.75">
      <c r="A58" s="25" t="s">
        <v>45</v>
      </c>
      <c s="29" t="s">
        <v>98</v>
      </c>
      <c s="29" t="s">
        <v>282</v>
      </c>
      <c s="25" t="s">
        <v>47</v>
      </c>
      <c s="30" t="s">
        <v>283</v>
      </c>
      <c s="31" t="s">
        <v>151</v>
      </c>
      <c s="32">
        <v>1744</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10712</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10712</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10712</v>
      </c>
      <c s="33">
        <v>0</v>
      </c>
      <c s="33">
        <f>ROUND(ROUND(H70,2)*ROUND(G70,3),2)</f>
      </c>
      <c r="O70">
        <f>(I70*21)/100</f>
      </c>
      <c t="s">
        <v>23</v>
      </c>
    </row>
    <row r="71" spans="1:5" ht="12.75">
      <c r="A71" s="34" t="s">
        <v>50</v>
      </c>
      <c r="E71" s="35" t="s">
        <v>297</v>
      </c>
    </row>
    <row r="72" spans="1:5" ht="255">
      <c r="A72" s="36" t="s">
        <v>52</v>
      </c>
      <c r="E72" s="37" t="s">
        <v>574</v>
      </c>
    </row>
    <row r="73" spans="1:5" ht="140.25">
      <c r="A73" t="s">
        <v>53</v>
      </c>
      <c r="E73" s="35" t="s">
        <v>299</v>
      </c>
    </row>
    <row r="74" spans="1:16" ht="12.75">
      <c r="A74" s="25" t="s">
        <v>45</v>
      </c>
      <c s="29" t="s">
        <v>116</v>
      </c>
      <c s="29" t="s">
        <v>301</v>
      </c>
      <c s="25" t="s">
        <v>47</v>
      </c>
      <c s="30" t="s">
        <v>302</v>
      </c>
      <c s="31" t="s">
        <v>151</v>
      </c>
      <c s="32">
        <v>10892.6</v>
      </c>
      <c s="33">
        <v>0</v>
      </c>
      <c s="33">
        <f>ROUND(ROUND(H74,2)*ROUND(G74,3),2)</f>
      </c>
      <c r="O74">
        <f>(I74*21)/100</f>
      </c>
      <c t="s">
        <v>23</v>
      </c>
    </row>
    <row r="75" spans="1:5" ht="12.75">
      <c r="A75" s="34" t="s">
        <v>50</v>
      </c>
      <c r="E75" s="35" t="s">
        <v>303</v>
      </c>
    </row>
    <row r="76" spans="1:5" ht="267.75">
      <c r="A76" s="36" t="s">
        <v>52</v>
      </c>
      <c r="E76" s="37" t="s">
        <v>575</v>
      </c>
    </row>
    <row r="77" spans="1:5" ht="140.25">
      <c r="A77" t="s">
        <v>53</v>
      </c>
      <c r="E77" s="35" t="s">
        <v>299</v>
      </c>
    </row>
    <row r="78" spans="1:16" ht="12.75">
      <c r="A78" s="25" t="s">
        <v>45</v>
      </c>
      <c s="29" t="s">
        <v>217</v>
      </c>
      <c s="29" t="s">
        <v>306</v>
      </c>
      <c s="25" t="s">
        <v>47</v>
      </c>
      <c s="30" t="s">
        <v>307</v>
      </c>
      <c s="31" t="s">
        <v>151</v>
      </c>
      <c s="32">
        <v>1744</v>
      </c>
      <c s="33">
        <v>0</v>
      </c>
      <c s="33">
        <f>ROUND(ROUND(H78,2)*ROUND(G78,3),2)</f>
      </c>
      <c r="O78">
        <f>(I78*21)/100</f>
      </c>
      <c t="s">
        <v>23</v>
      </c>
    </row>
    <row r="79" spans="1:5" ht="12.75">
      <c r="A79" s="34" t="s">
        <v>50</v>
      </c>
      <c r="E79" s="35" t="s">
        <v>308</v>
      </c>
    </row>
    <row r="80" spans="1:5" ht="114.75">
      <c r="A80" s="36" t="s">
        <v>52</v>
      </c>
      <c r="E80" s="37" t="s">
        <v>576</v>
      </c>
    </row>
    <row r="81" spans="1:5" ht="140.25">
      <c r="A81" t="s">
        <v>53</v>
      </c>
      <c r="E81" s="35" t="s">
        <v>299</v>
      </c>
    </row>
    <row r="82" spans="1:16" ht="12.75">
      <c r="A82" s="25" t="s">
        <v>45</v>
      </c>
      <c s="29" t="s">
        <v>222</v>
      </c>
      <c s="29" t="s">
        <v>311</v>
      </c>
      <c s="25" t="s">
        <v>47</v>
      </c>
      <c s="30" t="s">
        <v>312</v>
      </c>
      <c s="31" t="s">
        <v>151</v>
      </c>
      <c s="32">
        <v>38</v>
      </c>
      <c s="33">
        <v>0</v>
      </c>
      <c s="33">
        <f>ROUND(ROUND(H82,2)*ROUND(G82,3),2)</f>
      </c>
      <c r="O82">
        <f>(I82*21)/100</f>
      </c>
      <c t="s">
        <v>23</v>
      </c>
    </row>
    <row r="83" spans="1:5" ht="12.75">
      <c r="A83" s="34" t="s">
        <v>50</v>
      </c>
      <c r="E83" s="35" t="s">
        <v>47</v>
      </c>
    </row>
    <row r="84" spans="1:5" ht="38.25">
      <c r="A84" s="36" t="s">
        <v>52</v>
      </c>
      <c r="E84" s="37" t="s">
        <v>577</v>
      </c>
    </row>
    <row r="85" spans="1:5" ht="153">
      <c r="A85" t="s">
        <v>53</v>
      </c>
      <c r="E85" s="35" t="s">
        <v>314</v>
      </c>
    </row>
    <row r="86" spans="1:18" ht="12.75" customHeight="1">
      <c r="A86" s="6" t="s">
        <v>43</v>
      </c>
      <c s="6"/>
      <c s="42" t="s">
        <v>80</v>
      </c>
      <c s="6"/>
      <c s="27" t="s">
        <v>315</v>
      </c>
      <c s="6"/>
      <c s="6"/>
      <c s="6"/>
      <c s="43">
        <f>0+Q86</f>
      </c>
      <c r="O86">
        <f>0+R86</f>
      </c>
      <c r="Q86">
        <f>0+I87+I91</f>
      </c>
      <c>
        <f>0+O87+O91</f>
      </c>
    </row>
    <row r="87" spans="1:16" ht="12.75">
      <c r="A87" s="25" t="s">
        <v>45</v>
      </c>
      <c s="29" t="s">
        <v>290</v>
      </c>
      <c s="29" t="s">
        <v>317</v>
      </c>
      <c s="25" t="s">
        <v>47</v>
      </c>
      <c s="30" t="s">
        <v>318</v>
      </c>
      <c s="31" t="s">
        <v>186</v>
      </c>
      <c s="32">
        <v>70</v>
      </c>
      <c s="33">
        <v>0</v>
      </c>
      <c s="33">
        <f>ROUND(ROUND(H87,2)*ROUND(G87,3),2)</f>
      </c>
      <c r="O87">
        <f>(I87*21)/100</f>
      </c>
      <c t="s">
        <v>23</v>
      </c>
    </row>
    <row r="88" spans="1:5" ht="12.75">
      <c r="A88" s="34" t="s">
        <v>50</v>
      </c>
      <c r="E88" s="35" t="s">
        <v>319</v>
      </c>
    </row>
    <row r="89" spans="1:5" ht="12.75">
      <c r="A89" s="36" t="s">
        <v>52</v>
      </c>
      <c r="E89" s="37" t="s">
        <v>578</v>
      </c>
    </row>
    <row r="90" spans="1:5" ht="255">
      <c r="A90" t="s">
        <v>53</v>
      </c>
      <c r="E90" s="35" t="s">
        <v>321</v>
      </c>
    </row>
    <row r="91" spans="1:16" ht="12.75">
      <c r="A91" s="25" t="s">
        <v>45</v>
      </c>
      <c s="29" t="s">
        <v>294</v>
      </c>
      <c s="29" t="s">
        <v>327</v>
      </c>
      <c s="25" t="s">
        <v>47</v>
      </c>
      <c s="30" t="s">
        <v>328</v>
      </c>
      <c s="31" t="s">
        <v>102</v>
      </c>
      <c s="32">
        <v>7</v>
      </c>
      <c s="33">
        <v>0</v>
      </c>
      <c s="33">
        <f>ROUND(ROUND(H91,2)*ROUND(G91,3),2)</f>
      </c>
      <c r="O91">
        <f>(I91*21)/100</f>
      </c>
      <c t="s">
        <v>23</v>
      </c>
    </row>
    <row r="92" spans="1:5" ht="25.5">
      <c r="A92" s="34" t="s">
        <v>50</v>
      </c>
      <c r="E92" s="35" t="s">
        <v>329</v>
      </c>
    </row>
    <row r="93" spans="1:5" ht="12.75">
      <c r="A93" s="36" t="s">
        <v>52</v>
      </c>
      <c r="E93" s="37" t="s">
        <v>564</v>
      </c>
    </row>
    <row r="94" spans="1:5" ht="76.5">
      <c r="A94" t="s">
        <v>53</v>
      </c>
      <c r="E94" s="35" t="s">
        <v>330</v>
      </c>
    </row>
    <row r="95" spans="1:18" ht="12.75" customHeight="1">
      <c r="A95" s="6" t="s">
        <v>43</v>
      </c>
      <c s="6"/>
      <c s="42" t="s">
        <v>40</v>
      </c>
      <c s="6"/>
      <c s="27" t="s">
        <v>212</v>
      </c>
      <c s="6"/>
      <c s="6"/>
      <c s="6"/>
      <c s="43">
        <f>0+Q95</f>
      </c>
      <c r="O95">
        <f>0+R95</f>
      </c>
      <c r="Q95">
        <f>0+I96+I100+I104+I108+I112+I116+I120+I124+I128+I132+I136+I140+I144</f>
      </c>
      <c>
        <f>0+O96+O100+O104+O108+O112+O116+O120+O124+O128+O132+O136+O140+O144</f>
      </c>
    </row>
    <row r="96" spans="1:16" ht="25.5">
      <c r="A96" s="25" t="s">
        <v>45</v>
      </c>
      <c s="29" t="s">
        <v>300</v>
      </c>
      <c s="29" t="s">
        <v>516</v>
      </c>
      <c s="25" t="s">
        <v>47</v>
      </c>
      <c s="30" t="s">
        <v>517</v>
      </c>
      <c s="31" t="s">
        <v>186</v>
      </c>
      <c s="32">
        <v>220</v>
      </c>
      <c s="33">
        <v>0</v>
      </c>
      <c s="33">
        <f>ROUND(ROUND(H96,2)*ROUND(G96,3),2)</f>
      </c>
      <c r="O96">
        <f>(I96*21)/100</f>
      </c>
      <c t="s">
        <v>23</v>
      </c>
    </row>
    <row r="97" spans="1:5" ht="12.75">
      <c r="A97" s="34" t="s">
        <v>50</v>
      </c>
      <c r="E97" s="35" t="s">
        <v>518</v>
      </c>
    </row>
    <row r="98" spans="1:5" ht="89.25">
      <c r="A98" s="36" t="s">
        <v>52</v>
      </c>
      <c r="E98" s="37" t="s">
        <v>555</v>
      </c>
    </row>
    <row r="99" spans="1:5" ht="127.5">
      <c r="A99" t="s">
        <v>53</v>
      </c>
      <c r="E99" s="35" t="s">
        <v>520</v>
      </c>
    </row>
    <row r="100" spans="1:16" ht="12.75">
      <c r="A100" s="25" t="s">
        <v>45</v>
      </c>
      <c s="29" t="s">
        <v>305</v>
      </c>
      <c s="29" t="s">
        <v>579</v>
      </c>
      <c s="25" t="s">
        <v>47</v>
      </c>
      <c s="30" t="s">
        <v>580</v>
      </c>
      <c s="31" t="s">
        <v>186</v>
      </c>
      <c s="32">
        <v>230</v>
      </c>
      <c s="33">
        <v>0</v>
      </c>
      <c s="33">
        <f>ROUND(ROUND(H100,2)*ROUND(G100,3),2)</f>
      </c>
      <c r="O100">
        <f>(I100*21)/100</f>
      </c>
      <c t="s">
        <v>23</v>
      </c>
    </row>
    <row r="101" spans="1:5" ht="12.75">
      <c r="A101" s="34" t="s">
        <v>50</v>
      </c>
      <c r="E101" s="35" t="s">
        <v>47</v>
      </c>
    </row>
    <row r="102" spans="1:5" ht="102">
      <c r="A102" s="36" t="s">
        <v>52</v>
      </c>
      <c r="E102" s="37" t="s">
        <v>558</v>
      </c>
    </row>
    <row r="103" spans="1:5" ht="114.75">
      <c r="A103" t="s">
        <v>53</v>
      </c>
      <c r="E103" s="35" t="s">
        <v>581</v>
      </c>
    </row>
    <row r="104" spans="1:16" ht="25.5">
      <c r="A104" s="25" t="s">
        <v>45</v>
      </c>
      <c s="29" t="s">
        <v>310</v>
      </c>
      <c s="29" t="s">
        <v>355</v>
      </c>
      <c s="25" t="s">
        <v>47</v>
      </c>
      <c s="30" t="s">
        <v>356</v>
      </c>
      <c s="31" t="s">
        <v>151</v>
      </c>
      <c s="32">
        <v>270.3</v>
      </c>
      <c s="33">
        <v>0</v>
      </c>
      <c s="33">
        <f>ROUND(ROUND(H104,2)*ROUND(G104,3),2)</f>
      </c>
      <c r="O104">
        <f>(I104*21)/100</f>
      </c>
      <c t="s">
        <v>23</v>
      </c>
    </row>
    <row r="105" spans="1:5" ht="12.75">
      <c r="A105" s="34" t="s">
        <v>50</v>
      </c>
      <c r="E105" s="35" t="s">
        <v>47</v>
      </c>
    </row>
    <row r="106" spans="1:5" ht="216.75">
      <c r="A106" s="36" t="s">
        <v>52</v>
      </c>
      <c r="E106" s="37" t="s">
        <v>582</v>
      </c>
    </row>
    <row r="107" spans="1:5" ht="12.75">
      <c r="A107" t="s">
        <v>53</v>
      </c>
      <c r="E107" s="35" t="s">
        <v>358</v>
      </c>
    </row>
    <row r="108" spans="1:16" ht="12.75">
      <c r="A108" s="25" t="s">
        <v>45</v>
      </c>
      <c s="29" t="s">
        <v>316</v>
      </c>
      <c s="29" t="s">
        <v>360</v>
      </c>
      <c s="25" t="s">
        <v>47</v>
      </c>
      <c s="30" t="s">
        <v>361</v>
      </c>
      <c s="31" t="s">
        <v>186</v>
      </c>
      <c s="32">
        <v>1021.2</v>
      </c>
      <c s="33">
        <v>0</v>
      </c>
      <c s="33">
        <f>ROUND(ROUND(H108,2)*ROUND(G108,3),2)</f>
      </c>
      <c r="O108">
        <f>(I108*21)/100</f>
      </c>
      <c t="s">
        <v>23</v>
      </c>
    </row>
    <row r="109" spans="1:5" ht="12.75">
      <c r="A109" s="34" t="s">
        <v>50</v>
      </c>
      <c r="E109" s="35" t="s">
        <v>362</v>
      </c>
    </row>
    <row r="110" spans="1:5" ht="267.75">
      <c r="A110" s="36" t="s">
        <v>52</v>
      </c>
      <c r="E110" s="37" t="s">
        <v>583</v>
      </c>
    </row>
    <row r="111" spans="1:5" ht="51">
      <c r="A111" t="s">
        <v>53</v>
      </c>
      <c r="E111" s="35" t="s">
        <v>364</v>
      </c>
    </row>
    <row r="112" spans="1:16" ht="25.5">
      <c r="A112" s="25" t="s">
        <v>45</v>
      </c>
      <c s="29" t="s">
        <v>322</v>
      </c>
      <c s="29" t="s">
        <v>360</v>
      </c>
      <c s="25" t="s">
        <v>23</v>
      </c>
      <c s="30" t="s">
        <v>366</v>
      </c>
      <c s="31" t="s">
        <v>186</v>
      </c>
      <c s="32">
        <v>24.48</v>
      </c>
      <c s="33">
        <v>0</v>
      </c>
      <c s="33">
        <f>ROUND(ROUND(H112,2)*ROUND(G112,3),2)</f>
      </c>
      <c r="O112">
        <f>(I112*21)/100</f>
      </c>
      <c t="s">
        <v>23</v>
      </c>
    </row>
    <row r="113" spans="1:5" ht="25.5">
      <c r="A113" s="34" t="s">
        <v>50</v>
      </c>
      <c r="E113" s="35" t="s">
        <v>367</v>
      </c>
    </row>
    <row r="114" spans="1:5" ht="63.75">
      <c r="A114" s="36" t="s">
        <v>52</v>
      </c>
      <c r="E114" s="37" t="s">
        <v>584</v>
      </c>
    </row>
    <row r="115" spans="1:5" ht="51">
      <c r="A115" t="s">
        <v>53</v>
      </c>
      <c r="E115" s="35" t="s">
        <v>364</v>
      </c>
    </row>
    <row r="116" spans="1:16" ht="25.5">
      <c r="A116" s="25" t="s">
        <v>45</v>
      </c>
      <c s="29" t="s">
        <v>326</v>
      </c>
      <c s="29" t="s">
        <v>360</v>
      </c>
      <c s="25" t="s">
        <v>22</v>
      </c>
      <c s="30" t="s">
        <v>370</v>
      </c>
      <c s="31" t="s">
        <v>186</v>
      </c>
      <c s="32">
        <v>12</v>
      </c>
      <c s="33">
        <v>0</v>
      </c>
      <c s="33">
        <f>ROUND(ROUND(H116,2)*ROUND(G116,3),2)</f>
      </c>
      <c r="O116">
        <f>(I116*21)/100</f>
      </c>
      <c t="s">
        <v>23</v>
      </c>
    </row>
    <row r="117" spans="1:5" ht="38.25">
      <c r="A117" s="34" t="s">
        <v>50</v>
      </c>
      <c r="E117" s="35" t="s">
        <v>371</v>
      </c>
    </row>
    <row r="118" spans="1:5" ht="102">
      <c r="A118" s="36" t="s">
        <v>52</v>
      </c>
      <c r="E118" s="37" t="s">
        <v>585</v>
      </c>
    </row>
    <row r="119" spans="1:5" ht="51">
      <c r="A119" t="s">
        <v>53</v>
      </c>
      <c r="E119" s="35" t="s">
        <v>364</v>
      </c>
    </row>
    <row r="120" spans="1:16" ht="12.75">
      <c r="A120" s="25" t="s">
        <v>45</v>
      </c>
      <c s="29" t="s">
        <v>331</v>
      </c>
      <c s="29" t="s">
        <v>586</v>
      </c>
      <c s="25" t="s">
        <v>47</v>
      </c>
      <c s="30" t="s">
        <v>587</v>
      </c>
      <c s="31" t="s">
        <v>186</v>
      </c>
      <c s="32">
        <v>24</v>
      </c>
      <c s="33">
        <v>0</v>
      </c>
      <c s="33">
        <f>ROUND(ROUND(H120,2)*ROUND(G120,3),2)</f>
      </c>
      <c r="O120">
        <f>(I120*21)/100</f>
      </c>
      <c t="s">
        <v>23</v>
      </c>
    </row>
    <row r="121" spans="1:5" ht="12.75">
      <c r="A121" s="34" t="s">
        <v>50</v>
      </c>
      <c r="E121" s="35" t="s">
        <v>47</v>
      </c>
    </row>
    <row r="122" spans="1:5" ht="25.5">
      <c r="A122" s="36" t="s">
        <v>52</v>
      </c>
      <c r="E122" s="37" t="s">
        <v>588</v>
      </c>
    </row>
    <row r="123" spans="1:5" ht="51">
      <c r="A123" t="s">
        <v>53</v>
      </c>
      <c r="E123" s="35" t="s">
        <v>364</v>
      </c>
    </row>
    <row r="124" spans="1:16" ht="12.75">
      <c r="A124" s="25" t="s">
        <v>45</v>
      </c>
      <c s="29" t="s">
        <v>337</v>
      </c>
      <c s="29" t="s">
        <v>374</v>
      </c>
      <c s="25" t="s">
        <v>47</v>
      </c>
      <c s="30" t="s">
        <v>375</v>
      </c>
      <c s="31" t="s">
        <v>186</v>
      </c>
      <c s="32">
        <v>52</v>
      </c>
      <c s="33">
        <v>0</v>
      </c>
      <c s="33">
        <f>ROUND(ROUND(H124,2)*ROUND(G124,3),2)</f>
      </c>
      <c r="O124">
        <f>(I124*21)/100</f>
      </c>
      <c t="s">
        <v>23</v>
      </c>
    </row>
    <row r="125" spans="1:5" ht="12.75">
      <c r="A125" s="34" t="s">
        <v>50</v>
      </c>
      <c r="E125" s="35" t="s">
        <v>47</v>
      </c>
    </row>
    <row r="126" spans="1:5" ht="25.5">
      <c r="A126" s="36" t="s">
        <v>52</v>
      </c>
      <c r="E126" s="37" t="s">
        <v>589</v>
      </c>
    </row>
    <row r="127" spans="1:5" ht="51">
      <c r="A127" t="s">
        <v>53</v>
      </c>
      <c r="E127" s="35" t="s">
        <v>377</v>
      </c>
    </row>
    <row r="128" spans="1:16" ht="12.75">
      <c r="A128" s="25" t="s">
        <v>45</v>
      </c>
      <c s="29" t="s">
        <v>343</v>
      </c>
      <c s="29" t="s">
        <v>590</v>
      </c>
      <c s="25" t="s">
        <v>47</v>
      </c>
      <c s="30" t="s">
        <v>591</v>
      </c>
      <c s="31" t="s">
        <v>102</v>
      </c>
      <c s="32">
        <v>2</v>
      </c>
      <c s="33">
        <v>0</v>
      </c>
      <c s="33">
        <f>ROUND(ROUND(H128,2)*ROUND(G128,3),2)</f>
      </c>
      <c r="O128">
        <f>(I128*21)/100</f>
      </c>
      <c t="s">
        <v>23</v>
      </c>
    </row>
    <row r="129" spans="1:5" ht="12.75">
      <c r="A129" s="34" t="s">
        <v>50</v>
      </c>
      <c r="E129" s="35" t="s">
        <v>47</v>
      </c>
    </row>
    <row r="130" spans="1:5" ht="25.5">
      <c r="A130" s="36" t="s">
        <v>52</v>
      </c>
      <c r="E130" s="37" t="s">
        <v>592</v>
      </c>
    </row>
    <row r="131" spans="1:5" ht="409.5">
      <c r="A131" t="s">
        <v>53</v>
      </c>
      <c r="E131" s="35" t="s">
        <v>526</v>
      </c>
    </row>
    <row r="132" spans="1:16" ht="12.75">
      <c r="A132" s="25" t="s">
        <v>45</v>
      </c>
      <c s="29" t="s">
        <v>349</v>
      </c>
      <c s="29" t="s">
        <v>593</v>
      </c>
      <c s="25" t="s">
        <v>47</v>
      </c>
      <c s="30" t="s">
        <v>594</v>
      </c>
      <c s="31" t="s">
        <v>186</v>
      </c>
      <c s="32">
        <v>4</v>
      </c>
      <c s="33">
        <v>0</v>
      </c>
      <c s="33">
        <f>ROUND(ROUND(H132,2)*ROUND(G132,3),2)</f>
      </c>
      <c r="O132">
        <f>(I132*21)/100</f>
      </c>
      <c t="s">
        <v>23</v>
      </c>
    </row>
    <row r="133" spans="1:5" ht="12.75">
      <c r="A133" s="34" t="s">
        <v>50</v>
      </c>
      <c r="E133" s="35" t="s">
        <v>47</v>
      </c>
    </row>
    <row r="134" spans="1:5" ht="25.5">
      <c r="A134" s="36" t="s">
        <v>52</v>
      </c>
      <c r="E134" s="37" t="s">
        <v>595</v>
      </c>
    </row>
    <row r="135" spans="1:5" ht="63.75">
      <c r="A135" t="s">
        <v>53</v>
      </c>
      <c r="E135" s="35" t="s">
        <v>596</v>
      </c>
    </row>
    <row r="136" spans="1:16" ht="12.75">
      <c r="A136" s="25" t="s">
        <v>45</v>
      </c>
      <c s="29" t="s">
        <v>354</v>
      </c>
      <c s="29" t="s">
        <v>379</v>
      </c>
      <c s="25" t="s">
        <v>47</v>
      </c>
      <c s="30" t="s">
        <v>380</v>
      </c>
      <c s="31" t="s">
        <v>186</v>
      </c>
      <c s="32">
        <v>10.4</v>
      </c>
      <c s="33">
        <v>0</v>
      </c>
      <c s="33">
        <f>ROUND(ROUND(H136,2)*ROUND(G136,3),2)</f>
      </c>
      <c r="O136">
        <f>(I136*21)/100</f>
      </c>
      <c t="s">
        <v>23</v>
      </c>
    </row>
    <row r="137" spans="1:5" ht="12.75">
      <c r="A137" s="34" t="s">
        <v>50</v>
      </c>
      <c r="E137" s="35" t="s">
        <v>47</v>
      </c>
    </row>
    <row r="138" spans="1:5" ht="38.25">
      <c r="A138" s="36" t="s">
        <v>52</v>
      </c>
      <c r="E138" s="37" t="s">
        <v>597</v>
      </c>
    </row>
    <row r="139" spans="1:5" ht="25.5">
      <c r="A139" t="s">
        <v>53</v>
      </c>
      <c r="E139" s="35" t="s">
        <v>382</v>
      </c>
    </row>
    <row r="140" spans="1:16" ht="12.75">
      <c r="A140" s="25" t="s">
        <v>45</v>
      </c>
      <c s="29" t="s">
        <v>359</v>
      </c>
      <c s="29" t="s">
        <v>384</v>
      </c>
      <c s="25" t="s">
        <v>47</v>
      </c>
      <c s="30" t="s">
        <v>385</v>
      </c>
      <c s="31" t="s">
        <v>186</v>
      </c>
      <c s="32">
        <v>191</v>
      </c>
      <c s="33">
        <v>0</v>
      </c>
      <c s="33">
        <f>ROUND(ROUND(H140,2)*ROUND(G140,3),2)</f>
      </c>
      <c r="O140">
        <f>(I140*21)/100</f>
      </c>
      <c t="s">
        <v>23</v>
      </c>
    </row>
    <row r="141" spans="1:5" ht="12.75">
      <c r="A141" s="34" t="s">
        <v>50</v>
      </c>
      <c r="E141" s="35" t="s">
        <v>386</v>
      </c>
    </row>
    <row r="142" spans="1:5" ht="127.5">
      <c r="A142" s="36" t="s">
        <v>52</v>
      </c>
      <c r="E142" s="37" t="s">
        <v>598</v>
      </c>
    </row>
    <row r="143" spans="1:5" ht="38.25">
      <c r="A143" t="s">
        <v>53</v>
      </c>
      <c r="E143" s="35" t="s">
        <v>388</v>
      </c>
    </row>
    <row r="144" spans="1:16" ht="12.75">
      <c r="A144" s="25" t="s">
        <v>45</v>
      </c>
      <c s="29" t="s">
        <v>365</v>
      </c>
      <c s="29" t="s">
        <v>395</v>
      </c>
      <c s="25" t="s">
        <v>47</v>
      </c>
      <c s="30" t="s">
        <v>396</v>
      </c>
      <c s="31" t="s">
        <v>151</v>
      </c>
      <c s="32">
        <v>13</v>
      </c>
      <c s="33">
        <v>0</v>
      </c>
      <c s="33">
        <f>ROUND(ROUND(H144,2)*ROUND(G144,3),2)</f>
      </c>
      <c r="O144">
        <f>(I144*21)/100</f>
      </c>
      <c t="s">
        <v>23</v>
      </c>
    </row>
    <row r="145" spans="1:5" ht="12.75">
      <c r="A145" s="34" t="s">
        <v>50</v>
      </c>
      <c r="E145" s="35" t="s">
        <v>47</v>
      </c>
    </row>
    <row r="146" spans="1:5" ht="25.5">
      <c r="A146" s="36" t="s">
        <v>52</v>
      </c>
      <c r="E146" s="37" t="s">
        <v>599</v>
      </c>
    </row>
    <row r="147" spans="1:5" ht="89.25">
      <c r="A147" t="s">
        <v>53</v>
      </c>
      <c r="E147"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600</v>
      </c>
      <c s="38">
        <f>0+I9</f>
      </c>
      <c r="O3" t="s">
        <v>19</v>
      </c>
      <c t="s">
        <v>23</v>
      </c>
    </row>
    <row r="4" spans="1:16" ht="15" customHeight="1">
      <c r="A4" t="s">
        <v>17</v>
      </c>
      <c s="12" t="s">
        <v>121</v>
      </c>
      <c s="13" t="s">
        <v>538</v>
      </c>
      <c s="1"/>
      <c s="14" t="s">
        <v>539</v>
      </c>
      <c s="1"/>
      <c s="1"/>
      <c s="11"/>
      <c s="11"/>
      <c r="O4" t="s">
        <v>20</v>
      </c>
      <c t="s">
        <v>23</v>
      </c>
    </row>
    <row r="5" spans="1:16" ht="12.75" customHeight="1">
      <c r="A5" t="s">
        <v>124</v>
      </c>
      <c s="16" t="s">
        <v>18</v>
      </c>
      <c s="17" t="s">
        <v>600</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129</v>
      </c>
      <c s="33">
        <v>0</v>
      </c>
      <c s="33">
        <f>ROUND(ROUND(H10,2)*ROUND(G10,3),2)</f>
      </c>
      <c r="O10">
        <f>(I10*21)/100</f>
      </c>
      <c t="s">
        <v>23</v>
      </c>
    </row>
    <row r="11" spans="1:5" ht="12.75">
      <c r="A11" s="34" t="s">
        <v>50</v>
      </c>
      <c r="E11" s="35" t="s">
        <v>403</v>
      </c>
    </row>
    <row r="12" spans="1:5" ht="38.25">
      <c r="A12" s="36" t="s">
        <v>52</v>
      </c>
      <c r="E12" s="37" t="s">
        <v>601</v>
      </c>
    </row>
    <row r="13" spans="1:5" ht="306">
      <c r="A13" t="s">
        <v>53</v>
      </c>
      <c r="E13" s="35" t="s">
        <v>405</v>
      </c>
    </row>
    <row r="14" spans="1:16" ht="12.75">
      <c r="A14" s="25" t="s">
        <v>45</v>
      </c>
      <c s="29" t="s">
        <v>23</v>
      </c>
      <c s="29" t="s">
        <v>141</v>
      </c>
      <c s="25" t="s">
        <v>47</v>
      </c>
      <c s="30" t="s">
        <v>406</v>
      </c>
      <c s="31" t="s">
        <v>136</v>
      </c>
      <c s="32">
        <v>129</v>
      </c>
      <c s="33">
        <v>0</v>
      </c>
      <c s="33">
        <f>ROUND(ROUND(H14,2)*ROUND(G14,3),2)</f>
      </c>
      <c r="O14">
        <f>(I14*21)/100</f>
      </c>
      <c t="s">
        <v>23</v>
      </c>
    </row>
    <row r="15" spans="1:5" ht="25.5">
      <c r="A15" s="34" t="s">
        <v>50</v>
      </c>
      <c r="E15" s="35" t="s">
        <v>407</v>
      </c>
    </row>
    <row r="16" spans="1:5" ht="25.5">
      <c r="A16" s="36" t="s">
        <v>52</v>
      </c>
      <c r="E16" s="37" t="s">
        <v>550</v>
      </c>
    </row>
    <row r="17" spans="1:5" ht="280.5">
      <c r="A17" t="s">
        <v>53</v>
      </c>
      <c r="E17" s="35" t="s">
        <v>145</v>
      </c>
    </row>
    <row r="18" spans="1:16" ht="12.75">
      <c r="A18" s="25" t="s">
        <v>45</v>
      </c>
      <c s="29" t="s">
        <v>22</v>
      </c>
      <c s="29" t="s">
        <v>409</v>
      </c>
      <c s="25" t="s">
        <v>47</v>
      </c>
      <c s="30" t="s">
        <v>410</v>
      </c>
      <c s="31" t="s">
        <v>151</v>
      </c>
      <c s="32">
        <v>1290</v>
      </c>
      <c s="33">
        <v>0</v>
      </c>
      <c s="33">
        <f>ROUND(ROUND(H18,2)*ROUND(G18,3),2)</f>
      </c>
      <c r="O18">
        <f>(I18*21)/100</f>
      </c>
      <c t="s">
        <v>23</v>
      </c>
    </row>
    <row r="19" spans="1:5" ht="12.75">
      <c r="A19" s="34" t="s">
        <v>50</v>
      </c>
      <c r="E19" s="35" t="s">
        <v>47</v>
      </c>
    </row>
    <row r="20" spans="1:5" ht="25.5">
      <c r="A20" s="36" t="s">
        <v>52</v>
      </c>
      <c r="E20" s="37" t="s">
        <v>602</v>
      </c>
    </row>
    <row r="21" spans="1:5" ht="38.25">
      <c r="A21" t="s">
        <v>53</v>
      </c>
      <c r="E21" s="35" t="s">
        <v>412</v>
      </c>
    </row>
    <row r="22" spans="1:16" ht="12.75">
      <c r="A22" s="25" t="s">
        <v>45</v>
      </c>
      <c s="29" t="s">
        <v>33</v>
      </c>
      <c s="29" t="s">
        <v>413</v>
      </c>
      <c s="25" t="s">
        <v>47</v>
      </c>
      <c s="30" t="s">
        <v>414</v>
      </c>
      <c s="31" t="s">
        <v>151</v>
      </c>
      <c s="32">
        <v>1290</v>
      </c>
      <c s="33">
        <v>0</v>
      </c>
      <c s="33">
        <f>ROUND(ROUND(H22,2)*ROUND(G22,3),2)</f>
      </c>
      <c r="O22">
        <f>(I22*21)/100</f>
      </c>
      <c t="s">
        <v>23</v>
      </c>
    </row>
    <row r="23" spans="1:5" ht="12.75">
      <c r="A23" s="34" t="s">
        <v>50</v>
      </c>
      <c r="E23" s="35" t="s">
        <v>415</v>
      </c>
    </row>
    <row r="24" spans="1:5" ht="25.5">
      <c r="A24" s="36" t="s">
        <v>52</v>
      </c>
      <c r="E24" s="37" t="s">
        <v>602</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P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0+O9+O10+O11</f>
      </c>
      <c t="s">
        <v>22</v>
      </c>
    </row>
    <row r="3" spans="1:16" ht="15" customHeight="1">
      <c r="A3" t="s">
        <v>12</v>
      </c>
      <c s="12" t="s">
        <v>14</v>
      </c>
      <c s="13" t="s">
        <v>15</v>
      </c>
      <c s="1"/>
      <c s="14" t="s">
        <v>16</v>
      </c>
      <c s="1"/>
      <c s="9"/>
      <c s="8" t="s">
        <v>605</v>
      </c>
      <c s="38">
        <f>0+I9+I10+I11</f>
      </c>
      <c r="O3" t="s">
        <v>19</v>
      </c>
      <c t="s">
        <v>23</v>
      </c>
    </row>
    <row r="4" spans="1:16" ht="15" customHeight="1">
      <c r="A4" t="s">
        <v>17</v>
      </c>
      <c s="12" t="s">
        <v>121</v>
      </c>
      <c s="13" t="s">
        <v>603</v>
      </c>
      <c s="1"/>
      <c s="14" t="s">
        <v>604</v>
      </c>
      <c s="1"/>
      <c s="1"/>
      <c s="11"/>
      <c s="11"/>
      <c r="O4" t="s">
        <v>20</v>
      </c>
      <c t="s">
        <v>23</v>
      </c>
    </row>
    <row r="5" spans="1:16" ht="12.75" customHeight="1">
      <c r="A5" t="s">
        <v>124</v>
      </c>
      <c s="16" t="s">
        <v>18</v>
      </c>
      <c s="17" t="s">
        <v>605</v>
      </c>
      <c s="6"/>
      <c s="18" t="s">
        <v>455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5" ht="12.75" customHeight="1">
      <c r="A9" s="11" t="s">
        <v>43</v>
      </c>
      <c s="11"/>
      <c s="22" t="s">
        <v>27</v>
      </c>
      <c s="11"/>
      <c s="24" t="s">
        <v>44</v>
      </c>
      <c s="11"/>
      <c s="11"/>
      <c s="11"/>
      <c s="23">
        <f>0</f>
      </c>
      <c r="O9">
        <f>0</f>
      </c>
    </row>
    <row r="10" spans="1:15" ht="12.75" customHeight="1">
      <c r="A10" s="1" t="s">
        <v>43</v>
      </c>
      <c s="1"/>
      <c s="4" t="s">
        <v>29</v>
      </c>
      <c s="1"/>
      <c s="44" t="s">
        <v>133</v>
      </c>
      <c s="1"/>
      <c s="1"/>
      <c s="1"/>
      <c s="41">
        <f>0</f>
      </c>
      <c r="O10">
        <f>0</f>
      </c>
    </row>
    <row r="11" spans="1:15" ht="12.75" customHeight="1">
      <c r="A11" s="1" t="s">
        <v>43</v>
      </c>
      <c s="1"/>
      <c s="4" t="s">
        <v>40</v>
      </c>
      <c s="1"/>
      <c s="44" t="s">
        <v>212</v>
      </c>
      <c s="1"/>
      <c s="1"/>
      <c s="1"/>
      <c s="41">
        <f>0</f>
      </c>
      <c r="O11">
        <f>0</f>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606</v>
      </c>
      <c s="38">
        <f>0+I10</f>
      </c>
      <c r="O3" t="s">
        <v>19</v>
      </c>
      <c t="s">
        <v>23</v>
      </c>
    </row>
    <row r="4" spans="1:16" ht="15" customHeight="1">
      <c r="A4" t="s">
        <v>17</v>
      </c>
      <c s="12" t="s">
        <v>121</v>
      </c>
      <c s="13" t="s">
        <v>603</v>
      </c>
      <c s="1"/>
      <c s="14" t="s">
        <v>604</v>
      </c>
      <c s="1"/>
      <c s="1"/>
      <c s="11"/>
      <c s="11"/>
      <c r="O4" t="s">
        <v>20</v>
      </c>
      <c t="s">
        <v>23</v>
      </c>
    </row>
    <row r="5" spans="1:16" ht="12.75" customHeight="1">
      <c r="A5" t="s">
        <v>124</v>
      </c>
      <c s="12" t="s">
        <v>121</v>
      </c>
      <c s="13" t="s">
        <v>606</v>
      </c>
      <c s="1"/>
      <c s="14" t="s">
        <v>457</v>
      </c>
      <c s="1"/>
      <c s="1"/>
      <c s="1"/>
      <c s="1"/>
      <c r="O5" t="s">
        <v>21</v>
      </c>
      <c t="s">
        <v>23</v>
      </c>
    </row>
    <row r="6" spans="1:9" ht="12.75" customHeight="1">
      <c r="A6" t="s">
        <v>229</v>
      </c>
      <c s="16" t="s">
        <v>18</v>
      </c>
      <c s="17" t="s">
        <v>606</v>
      </c>
      <c s="6"/>
      <c s="18" t="s">
        <v>458</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f>
      </c>
      <c>
        <f>0+O11</f>
      </c>
    </row>
    <row r="11" spans="1:16" ht="12.75">
      <c r="A11" s="25" t="s">
        <v>45</v>
      </c>
      <c s="29" t="s">
        <v>29</v>
      </c>
      <c s="29" t="s">
        <v>459</v>
      </c>
      <c s="25" t="s">
        <v>47</v>
      </c>
      <c s="30" t="s">
        <v>460</v>
      </c>
      <c s="31" t="s">
        <v>151</v>
      </c>
      <c s="32">
        <v>200</v>
      </c>
      <c s="33">
        <v>0</v>
      </c>
      <c s="33">
        <f>ROUND(ROUND(H11,2)*ROUND(G11,3),2)</f>
      </c>
      <c r="O11">
        <f>(I11*21)/100</f>
      </c>
      <c t="s">
        <v>23</v>
      </c>
    </row>
    <row r="12" spans="1:5" ht="12.75">
      <c r="A12" s="34" t="s">
        <v>50</v>
      </c>
      <c r="E12" s="35" t="s">
        <v>47</v>
      </c>
    </row>
    <row r="13" spans="1:5" ht="25.5">
      <c r="A13" s="36" t="s">
        <v>52</v>
      </c>
      <c r="E13" s="37" t="s">
        <v>607</v>
      </c>
    </row>
    <row r="14" spans="1:5" ht="89.25">
      <c r="A14" t="s">
        <v>53</v>
      </c>
      <c r="E14" s="35" t="s">
        <v>462</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f>
      </c>
      <c>
        <f>0+O9+O13+O17+O21+O25+O29+O33+O37+O41+O45+O49+O53+O57+O61+O65+O69</f>
      </c>
    </row>
    <row r="9" spans="1:16" ht="12.75">
      <c r="A9" s="25" t="s">
        <v>45</v>
      </c>
      <c s="29" t="s">
        <v>29</v>
      </c>
      <c s="29" t="s">
        <v>46</v>
      </c>
      <c s="25" t="s">
        <v>47</v>
      </c>
      <c s="30" t="s">
        <v>48</v>
      </c>
      <c s="31" t="s">
        <v>49</v>
      </c>
      <c s="32">
        <v>1</v>
      </c>
      <c s="33">
        <v>0</v>
      </c>
      <c s="33">
        <f>ROUND(ROUND(H9,2)*ROUND(G9,3),2)</f>
      </c>
      <c r="O9">
        <f>(I9*21)/100</f>
      </c>
      <c t="s">
        <v>23</v>
      </c>
    </row>
    <row r="10" spans="1:5" ht="12.75">
      <c r="A10" s="34" t="s">
        <v>50</v>
      </c>
      <c r="E10" s="35" t="s">
        <v>51</v>
      </c>
    </row>
    <row r="11" spans="1:5" ht="12.75">
      <c r="A11" s="36" t="s">
        <v>52</v>
      </c>
      <c r="E11" s="37" t="s">
        <v>51</v>
      </c>
    </row>
    <row r="12" spans="1:5" ht="12.75">
      <c r="A12" t="s">
        <v>53</v>
      </c>
      <c r="E12" s="35" t="s">
        <v>54</v>
      </c>
    </row>
    <row r="13" spans="1:16" ht="12.75">
      <c r="A13" s="25" t="s">
        <v>45</v>
      </c>
      <c s="29" t="s">
        <v>23</v>
      </c>
      <c s="29" t="s">
        <v>55</v>
      </c>
      <c s="25" t="s">
        <v>47</v>
      </c>
      <c s="30" t="s">
        <v>56</v>
      </c>
      <c s="31" t="s">
        <v>57</v>
      </c>
      <c s="32">
        <v>1</v>
      </c>
      <c s="33">
        <v>0</v>
      </c>
      <c s="33">
        <f>ROUND(ROUND(H13,2)*ROUND(G13,3),2)</f>
      </c>
      <c r="O13">
        <f>(I13*21)/100</f>
      </c>
      <c t="s">
        <v>23</v>
      </c>
    </row>
    <row r="14" spans="1:5" ht="25.5">
      <c r="A14" s="34" t="s">
        <v>50</v>
      </c>
      <c r="E14" s="35" t="s">
        <v>58</v>
      </c>
    </row>
    <row r="15" spans="1:5" ht="12.75">
      <c r="A15" s="36" t="s">
        <v>52</v>
      </c>
      <c r="E15" s="37" t="s">
        <v>47</v>
      </c>
    </row>
    <row r="16" spans="1:5" ht="12.75">
      <c r="A16" t="s">
        <v>53</v>
      </c>
      <c r="E16" s="35" t="s">
        <v>59</v>
      </c>
    </row>
    <row r="17" spans="1:16" ht="12.75">
      <c r="A17" s="25" t="s">
        <v>45</v>
      </c>
      <c s="29" t="s">
        <v>22</v>
      </c>
      <c s="29" t="s">
        <v>60</v>
      </c>
      <c s="25" t="s">
        <v>47</v>
      </c>
      <c s="30" t="s">
        <v>61</v>
      </c>
      <c s="31" t="s">
        <v>57</v>
      </c>
      <c s="32">
        <v>1</v>
      </c>
      <c s="33">
        <v>0</v>
      </c>
      <c s="33">
        <f>ROUND(ROUND(H17,2)*ROUND(G17,3),2)</f>
      </c>
      <c r="O17">
        <f>(I17*21)/100</f>
      </c>
      <c t="s">
        <v>23</v>
      </c>
    </row>
    <row r="18" spans="1:5" ht="25.5">
      <c r="A18" s="34" t="s">
        <v>50</v>
      </c>
      <c r="E18" s="35" t="s">
        <v>62</v>
      </c>
    </row>
    <row r="19" spans="1:5" ht="12.75">
      <c r="A19" s="36" t="s">
        <v>52</v>
      </c>
      <c r="E19" s="37" t="s">
        <v>47</v>
      </c>
    </row>
    <row r="20" spans="1:5" ht="12.75">
      <c r="A20" t="s">
        <v>53</v>
      </c>
      <c r="E20" s="35" t="s">
        <v>63</v>
      </c>
    </row>
    <row r="21" spans="1:16" ht="12.75">
      <c r="A21" s="25" t="s">
        <v>45</v>
      </c>
      <c s="29" t="s">
        <v>33</v>
      </c>
      <c s="29" t="s">
        <v>64</v>
      </c>
      <c s="25" t="s">
        <v>47</v>
      </c>
      <c s="30" t="s">
        <v>65</v>
      </c>
      <c s="31" t="s">
        <v>66</v>
      </c>
      <c s="32">
        <v>1</v>
      </c>
      <c s="33">
        <v>0</v>
      </c>
      <c s="33">
        <f>ROUND(ROUND(H21,2)*ROUND(G21,3),2)</f>
      </c>
      <c r="O21">
        <f>(I21*21)/100</f>
      </c>
      <c t="s">
        <v>23</v>
      </c>
    </row>
    <row r="22" spans="1:5" ht="25.5">
      <c r="A22" s="34" t="s">
        <v>50</v>
      </c>
      <c r="E22" s="35" t="s">
        <v>67</v>
      </c>
    </row>
    <row r="23" spans="1:5" ht="12.75">
      <c r="A23" s="36" t="s">
        <v>52</v>
      </c>
      <c r="E23" s="37" t="s">
        <v>47</v>
      </c>
    </row>
    <row r="24" spans="1:5" ht="38.25">
      <c r="A24" t="s">
        <v>53</v>
      </c>
      <c r="E24" s="35" t="s">
        <v>68</v>
      </c>
    </row>
    <row r="25" spans="1:16" ht="12.75">
      <c r="A25" s="25" t="s">
        <v>45</v>
      </c>
      <c s="29" t="s">
        <v>35</v>
      </c>
      <c s="29" t="s">
        <v>69</v>
      </c>
      <c s="25" t="s">
        <v>47</v>
      </c>
      <c s="30" t="s">
        <v>70</v>
      </c>
      <c s="31" t="s">
        <v>66</v>
      </c>
      <c s="32">
        <v>1</v>
      </c>
      <c s="33">
        <v>0</v>
      </c>
      <c s="33">
        <f>ROUND(ROUND(H25,2)*ROUND(G25,3),2)</f>
      </c>
      <c r="O25">
        <f>(I25*21)/100</f>
      </c>
      <c t="s">
        <v>23</v>
      </c>
    </row>
    <row r="26" spans="1:5" ht="25.5">
      <c r="A26" s="34" t="s">
        <v>50</v>
      </c>
      <c r="E26" s="35" t="s">
        <v>71</v>
      </c>
    </row>
    <row r="27" spans="1:5" ht="12.75">
      <c r="A27" s="36" t="s">
        <v>52</v>
      </c>
      <c r="E27" s="37" t="s">
        <v>47</v>
      </c>
    </row>
    <row r="28" spans="1:5" ht="12.75">
      <c r="A28" t="s">
        <v>53</v>
      </c>
      <c r="E28" s="35" t="s">
        <v>72</v>
      </c>
    </row>
    <row r="29" spans="1:16" ht="25.5">
      <c r="A29" s="25" t="s">
        <v>45</v>
      </c>
      <c s="29" t="s">
        <v>37</v>
      </c>
      <c s="29" t="s">
        <v>73</v>
      </c>
      <c s="25" t="s">
        <v>47</v>
      </c>
      <c s="30" t="s">
        <v>74</v>
      </c>
      <c s="31" t="s">
        <v>66</v>
      </c>
      <c s="32">
        <v>1</v>
      </c>
      <c s="33">
        <v>0</v>
      </c>
      <c s="33">
        <f>ROUND(ROUND(H29,2)*ROUND(G29,3),2)</f>
      </c>
      <c r="O29">
        <f>(I29*21)/100</f>
      </c>
      <c t="s">
        <v>23</v>
      </c>
    </row>
    <row r="30" spans="1:5" ht="38.25">
      <c r="A30" s="34" t="s">
        <v>50</v>
      </c>
      <c r="E30" s="35" t="s">
        <v>75</v>
      </c>
    </row>
    <row r="31" spans="1:5" ht="12.75">
      <c r="A31" s="36" t="s">
        <v>52</v>
      </c>
      <c r="E31" s="37" t="s">
        <v>47</v>
      </c>
    </row>
    <row r="32" spans="1:5" ht="12.75">
      <c r="A32" t="s">
        <v>53</v>
      </c>
      <c r="E32" s="35" t="s">
        <v>72</v>
      </c>
    </row>
    <row r="33" spans="1:16" ht="12.75">
      <c r="A33" s="25" t="s">
        <v>45</v>
      </c>
      <c s="29" t="s">
        <v>76</v>
      </c>
      <c s="29" t="s">
        <v>73</v>
      </c>
      <c s="25" t="s">
        <v>77</v>
      </c>
      <c s="30" t="s">
        <v>78</v>
      </c>
      <c s="31" t="s">
        <v>57</v>
      </c>
      <c s="32">
        <v>1</v>
      </c>
      <c s="33">
        <v>0</v>
      </c>
      <c s="33">
        <f>ROUND(ROUND(H33,2)*ROUND(G33,3),2)</f>
      </c>
      <c r="O33">
        <f>(I33*21)/100</f>
      </c>
      <c t="s">
        <v>23</v>
      </c>
    </row>
    <row r="34" spans="1:5" ht="51">
      <c r="A34" s="34" t="s">
        <v>50</v>
      </c>
      <c r="E34" s="35" t="s">
        <v>79</v>
      </c>
    </row>
    <row r="35" spans="1:5" ht="12.75">
      <c r="A35" s="36" t="s">
        <v>52</v>
      </c>
      <c r="E35" s="37" t="s">
        <v>47</v>
      </c>
    </row>
    <row r="36" spans="1:5" ht="12.75">
      <c r="A36" t="s">
        <v>53</v>
      </c>
      <c r="E36" s="35" t="s">
        <v>72</v>
      </c>
    </row>
    <row r="37" spans="1:16" ht="12.75">
      <c r="A37" s="25" t="s">
        <v>45</v>
      </c>
      <c s="29" t="s">
        <v>80</v>
      </c>
      <c s="29" t="s">
        <v>73</v>
      </c>
      <c s="25" t="s">
        <v>81</v>
      </c>
      <c s="30" t="s">
        <v>82</v>
      </c>
      <c s="31" t="s">
        <v>57</v>
      </c>
      <c s="32">
        <v>1</v>
      </c>
      <c s="33">
        <v>0</v>
      </c>
      <c s="33">
        <f>ROUND(ROUND(H37,2)*ROUND(G37,3),2)</f>
      </c>
      <c r="O37">
        <f>(I37*21)/100</f>
      </c>
      <c t="s">
        <v>23</v>
      </c>
    </row>
    <row r="38" spans="1:5" ht="229.5">
      <c r="A38" s="34" t="s">
        <v>50</v>
      </c>
      <c r="E38" s="35" t="s">
        <v>83</v>
      </c>
    </row>
    <row r="39" spans="1:5" ht="293.25">
      <c r="A39" s="36" t="s">
        <v>52</v>
      </c>
      <c r="E39" s="37" t="s">
        <v>84</v>
      </c>
    </row>
    <row r="40" spans="1:5" ht="12.75">
      <c r="A40" t="s">
        <v>53</v>
      </c>
      <c r="E40" s="35" t="s">
        <v>72</v>
      </c>
    </row>
    <row r="41" spans="1:16" ht="12.75">
      <c r="A41" s="25" t="s">
        <v>45</v>
      </c>
      <c s="29" t="s">
        <v>40</v>
      </c>
      <c s="29" t="s">
        <v>85</v>
      </c>
      <c s="25" t="s">
        <v>47</v>
      </c>
      <c s="30" t="s">
        <v>86</v>
      </c>
      <c s="31" t="s">
        <v>57</v>
      </c>
      <c s="32">
        <v>1</v>
      </c>
      <c s="33">
        <v>0</v>
      </c>
      <c s="33">
        <f>ROUND(ROUND(H41,2)*ROUND(G41,3),2)</f>
      </c>
      <c r="O41">
        <f>(I41*21)/100</f>
      </c>
      <c t="s">
        <v>23</v>
      </c>
    </row>
    <row r="42" spans="1:5" ht="12.75">
      <c r="A42" s="34" t="s">
        <v>50</v>
      </c>
      <c r="E42" s="35" t="s">
        <v>87</v>
      </c>
    </row>
    <row r="43" spans="1:5" ht="12.75">
      <c r="A43" s="36" t="s">
        <v>52</v>
      </c>
      <c r="E43" s="37" t="s">
        <v>47</v>
      </c>
    </row>
    <row r="44" spans="1:5" ht="12.75">
      <c r="A44" t="s">
        <v>53</v>
      </c>
      <c r="E44" s="35" t="s">
        <v>72</v>
      </c>
    </row>
    <row r="45" spans="1:16" ht="12.75">
      <c r="A45" s="25" t="s">
        <v>45</v>
      </c>
      <c s="29" t="s">
        <v>42</v>
      </c>
      <c s="29" t="s">
        <v>88</v>
      </c>
      <c s="25" t="s">
        <v>47</v>
      </c>
      <c s="30" t="s">
        <v>89</v>
      </c>
      <c s="31" t="s">
        <v>57</v>
      </c>
      <c s="32">
        <v>1</v>
      </c>
      <c s="33">
        <v>0</v>
      </c>
      <c s="33">
        <f>ROUND(ROUND(H45,2)*ROUND(G45,3),2)</f>
      </c>
      <c r="O45">
        <f>(I45*21)/100</f>
      </c>
      <c t="s">
        <v>23</v>
      </c>
    </row>
    <row r="46" spans="1:5" ht="12.75">
      <c r="A46" s="34" t="s">
        <v>50</v>
      </c>
      <c r="E46" s="35" t="s">
        <v>90</v>
      </c>
    </row>
    <row r="47" spans="1:5" ht="12.75">
      <c r="A47" s="36" t="s">
        <v>52</v>
      </c>
      <c r="E47" s="37" t="s">
        <v>47</v>
      </c>
    </row>
    <row r="48" spans="1:5" ht="89.25">
      <c r="A48" t="s">
        <v>53</v>
      </c>
      <c r="E48" s="35" t="s">
        <v>91</v>
      </c>
    </row>
    <row r="49" spans="1:16" ht="12.75">
      <c r="A49" s="25" t="s">
        <v>45</v>
      </c>
      <c s="29" t="s">
        <v>92</v>
      </c>
      <c s="29" t="s">
        <v>93</v>
      </c>
      <c s="25" t="s">
        <v>47</v>
      </c>
      <c s="30" t="s">
        <v>94</v>
      </c>
      <c s="31" t="s">
        <v>95</v>
      </c>
      <c s="32">
        <v>100</v>
      </c>
      <c s="33">
        <v>0</v>
      </c>
      <c s="33">
        <f>ROUND(ROUND(H49,2)*ROUND(G49,3),2)</f>
      </c>
      <c r="O49">
        <f>(I49*21)/100</f>
      </c>
      <c t="s">
        <v>23</v>
      </c>
    </row>
    <row r="50" spans="1:5" ht="25.5">
      <c r="A50" s="34" t="s">
        <v>50</v>
      </c>
      <c r="E50" s="35" t="s">
        <v>96</v>
      </c>
    </row>
    <row r="51" spans="1:5" ht="12.75">
      <c r="A51" s="36" t="s">
        <v>52</v>
      </c>
      <c r="E51" s="37" t="s">
        <v>47</v>
      </c>
    </row>
    <row r="52" spans="1:5" ht="12.75">
      <c r="A52" t="s">
        <v>53</v>
      </c>
      <c r="E52" s="35" t="s">
        <v>97</v>
      </c>
    </row>
    <row r="53" spans="1:16" ht="12.75">
      <c r="A53" s="25" t="s">
        <v>45</v>
      </c>
      <c s="29" t="s">
        <v>98</v>
      </c>
      <c s="29" t="s">
        <v>99</v>
      </c>
      <c s="25" t="s">
        <v>100</v>
      </c>
      <c s="30" t="s">
        <v>101</v>
      </c>
      <c s="31" t="s">
        <v>102</v>
      </c>
      <c s="32">
        <v>1</v>
      </c>
      <c s="33">
        <v>0</v>
      </c>
      <c s="33">
        <f>ROUND(ROUND(H53,2)*ROUND(G53,3),2)</f>
      </c>
      <c r="O53">
        <f>(I53*21)/100</f>
      </c>
      <c t="s">
        <v>23</v>
      </c>
    </row>
    <row r="54" spans="1:5" ht="51">
      <c r="A54" s="34" t="s">
        <v>50</v>
      </c>
      <c r="E54" s="35" t="s">
        <v>103</v>
      </c>
    </row>
    <row r="55" spans="1:5" ht="12.75">
      <c r="A55" s="36" t="s">
        <v>52</v>
      </c>
      <c r="E55" s="37" t="s">
        <v>47</v>
      </c>
    </row>
    <row r="56" spans="1:5" ht="89.25">
      <c r="A56" t="s">
        <v>53</v>
      </c>
      <c r="E56" s="35" t="s">
        <v>104</v>
      </c>
    </row>
    <row r="57" spans="1:16" ht="12.75">
      <c r="A57" s="25" t="s">
        <v>45</v>
      </c>
      <c s="29" t="s">
        <v>105</v>
      </c>
      <c s="29" t="s">
        <v>99</v>
      </c>
      <c s="25" t="s">
        <v>106</v>
      </c>
      <c s="30" t="s">
        <v>101</v>
      </c>
      <c s="31" t="s">
        <v>102</v>
      </c>
      <c s="32">
        <v>2</v>
      </c>
      <c s="33">
        <v>0</v>
      </c>
      <c s="33">
        <f>ROUND(ROUND(H57,2)*ROUND(G57,3),2)</f>
      </c>
      <c r="O57">
        <f>(I57*21)/100</f>
      </c>
      <c t="s">
        <v>23</v>
      </c>
    </row>
    <row r="58" spans="1:5" ht="51">
      <c r="A58" s="34" t="s">
        <v>50</v>
      </c>
      <c r="E58" s="35" t="s">
        <v>107</v>
      </c>
    </row>
    <row r="59" spans="1:5" ht="12.75">
      <c r="A59" s="36" t="s">
        <v>52</v>
      </c>
      <c r="E59" s="37" t="s">
        <v>47</v>
      </c>
    </row>
    <row r="60" spans="1:5" ht="89.25">
      <c r="A60" t="s">
        <v>53</v>
      </c>
      <c r="E60" s="35" t="s">
        <v>104</v>
      </c>
    </row>
    <row r="61" spans="1:16" ht="12.75">
      <c r="A61" s="25" t="s">
        <v>45</v>
      </c>
      <c s="29" t="s">
        <v>108</v>
      </c>
      <c s="29" t="s">
        <v>99</v>
      </c>
      <c s="25" t="s">
        <v>109</v>
      </c>
      <c s="30" t="s">
        <v>101</v>
      </c>
      <c s="31" t="s">
        <v>102</v>
      </c>
      <c s="32">
        <v>1</v>
      </c>
      <c s="33">
        <v>0</v>
      </c>
      <c s="33">
        <f>ROUND(ROUND(H61,2)*ROUND(G61,3),2)</f>
      </c>
      <c r="O61">
        <f>(I61*21)/100</f>
      </c>
      <c t="s">
        <v>23</v>
      </c>
    </row>
    <row r="62" spans="1:5" ht="63.75">
      <c r="A62" s="34" t="s">
        <v>50</v>
      </c>
      <c r="E62" s="35" t="s">
        <v>110</v>
      </c>
    </row>
    <row r="63" spans="1:5" ht="12.75">
      <c r="A63" s="36" t="s">
        <v>52</v>
      </c>
      <c r="E63" s="37" t="s">
        <v>47</v>
      </c>
    </row>
    <row r="64" spans="1:5" ht="89.25">
      <c r="A64" t="s">
        <v>53</v>
      </c>
      <c r="E64" s="35" t="s">
        <v>111</v>
      </c>
    </row>
    <row r="65" spans="1:16" ht="12.75">
      <c r="A65" s="25" t="s">
        <v>45</v>
      </c>
      <c s="29" t="s">
        <v>112</v>
      </c>
      <c s="29" t="s">
        <v>113</v>
      </c>
      <c s="25" t="s">
        <v>47</v>
      </c>
      <c s="30" t="s">
        <v>114</v>
      </c>
      <c s="31" t="s">
        <v>57</v>
      </c>
      <c s="32">
        <v>1</v>
      </c>
      <c s="33">
        <v>0</v>
      </c>
      <c s="33">
        <f>ROUND(ROUND(H65,2)*ROUND(G65,3),2)</f>
      </c>
      <c r="O65">
        <f>(I65*21)/100</f>
      </c>
      <c t="s">
        <v>23</v>
      </c>
    </row>
    <row r="66" spans="1:5" ht="12.75">
      <c r="A66" s="34" t="s">
        <v>50</v>
      </c>
      <c r="E66" s="35" t="s">
        <v>47</v>
      </c>
    </row>
    <row r="67" spans="1:5" ht="12.75">
      <c r="A67" s="36" t="s">
        <v>52</v>
      </c>
      <c r="E67" s="37" t="s">
        <v>47</v>
      </c>
    </row>
    <row r="68" spans="1:5" ht="25.5">
      <c r="A68" t="s">
        <v>53</v>
      </c>
      <c r="E68" s="35" t="s">
        <v>115</v>
      </c>
    </row>
    <row r="69" spans="1:16" ht="12.75">
      <c r="A69" s="25" t="s">
        <v>45</v>
      </c>
      <c s="29" t="s">
        <v>116</v>
      </c>
      <c s="29" t="s">
        <v>117</v>
      </c>
      <c s="25" t="s">
        <v>47</v>
      </c>
      <c s="30" t="s">
        <v>118</v>
      </c>
      <c s="31" t="s">
        <v>57</v>
      </c>
      <c s="32">
        <v>1</v>
      </c>
      <c s="33">
        <v>0</v>
      </c>
      <c s="33">
        <f>ROUND(ROUND(H69,2)*ROUND(G69,3),2)</f>
      </c>
      <c r="O69">
        <f>(I69*21)/100</f>
      </c>
      <c t="s">
        <v>23</v>
      </c>
    </row>
    <row r="70" spans="1:5" ht="38.25">
      <c r="A70" s="34" t="s">
        <v>50</v>
      </c>
      <c r="E70" s="35" t="s">
        <v>119</v>
      </c>
    </row>
    <row r="71" spans="1:5" ht="12.75">
      <c r="A71" s="36" t="s">
        <v>52</v>
      </c>
      <c r="E71" s="37" t="s">
        <v>47</v>
      </c>
    </row>
    <row r="72" spans="1:5" ht="12.75">
      <c r="A72" t="s">
        <v>53</v>
      </c>
      <c r="E72" s="35" t="s">
        <v>120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610</v>
      </c>
      <c s="38">
        <f>0+I9+I14+I23</f>
      </c>
      <c r="O3" t="s">
        <v>19</v>
      </c>
      <c t="s">
        <v>23</v>
      </c>
    </row>
    <row r="4" spans="1:16" ht="15" customHeight="1">
      <c r="A4" t="s">
        <v>17</v>
      </c>
      <c s="12" t="s">
        <v>121</v>
      </c>
      <c s="13" t="s">
        <v>608</v>
      </c>
      <c s="1"/>
      <c s="14" t="s">
        <v>609</v>
      </c>
      <c s="1"/>
      <c s="1"/>
      <c s="11"/>
      <c s="11"/>
      <c r="O4" t="s">
        <v>20</v>
      </c>
      <c t="s">
        <v>23</v>
      </c>
    </row>
    <row r="5" spans="1:16" ht="12.75" customHeight="1">
      <c r="A5" t="s">
        <v>124</v>
      </c>
      <c s="16" t="s">
        <v>18</v>
      </c>
      <c s="17" t="s">
        <v>610</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1574.1</v>
      </c>
      <c s="33">
        <v>0</v>
      </c>
      <c s="33">
        <f>ROUND(ROUND(H10,2)*ROUND(G10,3),2)</f>
      </c>
      <c r="O10">
        <f>(I10*21)/100</f>
      </c>
      <c t="s">
        <v>23</v>
      </c>
    </row>
    <row r="11" spans="1:5" ht="25.5">
      <c r="A11" s="34" t="s">
        <v>50</v>
      </c>
      <c r="E11" s="35" t="s">
        <v>130</v>
      </c>
    </row>
    <row r="12" spans="1:5" ht="12.75">
      <c r="A12" s="36" t="s">
        <v>52</v>
      </c>
      <c r="E12" s="37" t="s">
        <v>611</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874.5</v>
      </c>
      <c s="33">
        <v>0</v>
      </c>
      <c s="33">
        <f>ROUND(ROUND(H15,2)*ROUND(G15,3),2)</f>
      </c>
      <c r="O15">
        <f>(I15*21)/100</f>
      </c>
      <c t="s">
        <v>23</v>
      </c>
    </row>
    <row r="16" spans="1:5" ht="12.75">
      <c r="A16" s="34" t="s">
        <v>50</v>
      </c>
      <c r="E16" s="35" t="s">
        <v>47</v>
      </c>
    </row>
    <row r="17" spans="1:5" ht="38.25">
      <c r="A17" s="36" t="s">
        <v>52</v>
      </c>
      <c r="E17" s="37" t="s">
        <v>612</v>
      </c>
    </row>
    <row r="18" spans="1:5" ht="369.75">
      <c r="A18" t="s">
        <v>53</v>
      </c>
      <c r="E18" s="35" t="s">
        <v>138</v>
      </c>
    </row>
    <row r="19" spans="1:16" ht="25.5">
      <c r="A19" s="25" t="s">
        <v>45</v>
      </c>
      <c s="29" t="s">
        <v>22</v>
      </c>
      <c s="29" t="s">
        <v>141</v>
      </c>
      <c s="25" t="s">
        <v>47</v>
      </c>
      <c s="30" t="s">
        <v>142</v>
      </c>
      <c s="31" t="s">
        <v>136</v>
      </c>
      <c s="32">
        <v>874.5</v>
      </c>
      <c s="33">
        <v>0</v>
      </c>
      <c s="33">
        <f>ROUND(ROUND(H19,2)*ROUND(G19,3),2)</f>
      </c>
      <c r="O19">
        <f>(I19*21)/100</f>
      </c>
      <c t="s">
        <v>23</v>
      </c>
    </row>
    <row r="20" spans="1:5" ht="12.75">
      <c r="A20" s="34" t="s">
        <v>50</v>
      </c>
      <c r="E20" s="35" t="s">
        <v>143</v>
      </c>
    </row>
    <row r="21" spans="1:5" ht="114.75">
      <c r="A21" s="36" t="s">
        <v>52</v>
      </c>
      <c r="E21" s="37" t="s">
        <v>613</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1590</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7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0+O9+O22+O63</f>
      </c>
      <c t="s">
        <v>22</v>
      </c>
    </row>
    <row r="3" spans="1:16" ht="15" customHeight="1">
      <c r="A3" t="s">
        <v>12</v>
      </c>
      <c s="12" t="s">
        <v>14</v>
      </c>
      <c s="13" t="s">
        <v>15</v>
      </c>
      <c s="1"/>
      <c s="14" t="s">
        <v>16</v>
      </c>
      <c s="1"/>
      <c s="9"/>
      <c s="8" t="s">
        <v>616</v>
      </c>
      <c s="38">
        <f>0+I9+I22+I63</f>
      </c>
      <c r="O3" t="s">
        <v>19</v>
      </c>
      <c t="s">
        <v>23</v>
      </c>
    </row>
    <row r="4" spans="1:16" ht="15" customHeight="1">
      <c r="A4" t="s">
        <v>17</v>
      </c>
      <c s="12" t="s">
        <v>121</v>
      </c>
      <c s="13" t="s">
        <v>614</v>
      </c>
      <c s="1"/>
      <c s="14" t="s">
        <v>615</v>
      </c>
      <c s="1"/>
      <c s="1"/>
      <c s="11"/>
      <c s="11"/>
      <c r="O4" t="s">
        <v>20</v>
      </c>
      <c t="s">
        <v>23</v>
      </c>
    </row>
    <row r="5" spans="1:16" ht="12.75" customHeight="1">
      <c r="A5" t="s">
        <v>124</v>
      </c>
      <c s="16" t="s">
        <v>18</v>
      </c>
      <c s="17" t="s">
        <v>616</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490.5</v>
      </c>
      <c s="33">
        <v>0</v>
      </c>
      <c s="33">
        <f>ROUND(ROUND(H10,2)*ROUND(G10,3),2)</f>
      </c>
      <c r="O10">
        <f>(I10*21)/100</f>
      </c>
      <c t="s">
        <v>23</v>
      </c>
    </row>
    <row r="11" spans="1:5" ht="12.75">
      <c r="A11" s="34" t="s">
        <v>50</v>
      </c>
      <c r="E11" s="35" t="s">
        <v>159</v>
      </c>
    </row>
    <row r="12" spans="1:5" ht="63.75">
      <c r="A12" s="36" t="s">
        <v>52</v>
      </c>
      <c r="E12" s="37" t="s">
        <v>617</v>
      </c>
    </row>
    <row r="13" spans="1:5" ht="25.5">
      <c r="A13" t="s">
        <v>53</v>
      </c>
      <c r="E13" s="35" t="s">
        <v>132</v>
      </c>
    </row>
    <row r="14" spans="1:16" ht="12.75">
      <c r="A14" s="25" t="s">
        <v>45</v>
      </c>
      <c s="29" t="s">
        <v>23</v>
      </c>
      <c s="29" t="s">
        <v>161</v>
      </c>
      <c s="25" t="s">
        <v>47</v>
      </c>
      <c s="30" t="s">
        <v>162</v>
      </c>
      <c s="31" t="s">
        <v>129</v>
      </c>
      <c s="32">
        <v>1717.2</v>
      </c>
      <c s="33">
        <v>0</v>
      </c>
      <c s="33">
        <f>ROUND(ROUND(H14,2)*ROUND(G14,3),2)</f>
      </c>
      <c r="O14">
        <f>(I14*21)/100</f>
      </c>
      <c t="s">
        <v>23</v>
      </c>
    </row>
    <row r="15" spans="1:5" ht="25.5">
      <c r="A15" s="34" t="s">
        <v>50</v>
      </c>
      <c r="E15" s="35" t="s">
        <v>163</v>
      </c>
    </row>
    <row r="16" spans="1:5" ht="12.75">
      <c r="A16" s="36" t="s">
        <v>52</v>
      </c>
      <c r="E16" s="37" t="s">
        <v>618</v>
      </c>
    </row>
    <row r="17" spans="1:5" ht="25.5">
      <c r="A17" t="s">
        <v>53</v>
      </c>
      <c r="E17" s="35" t="s">
        <v>132</v>
      </c>
    </row>
    <row r="18" spans="1:16" ht="12.75">
      <c r="A18" s="25" t="s">
        <v>45</v>
      </c>
      <c s="29" t="s">
        <v>22</v>
      </c>
      <c s="29" t="s">
        <v>165</v>
      </c>
      <c s="25" t="s">
        <v>47</v>
      </c>
      <c s="30" t="s">
        <v>166</v>
      </c>
      <c s="31" t="s">
        <v>129</v>
      </c>
      <c s="32">
        <v>3.2</v>
      </c>
      <c s="33">
        <v>0</v>
      </c>
      <c s="33">
        <f>ROUND(ROUND(H18,2)*ROUND(G18,3),2)</f>
      </c>
      <c r="O18">
        <f>(I18*21)/100</f>
      </c>
      <c t="s">
        <v>23</v>
      </c>
    </row>
    <row r="19" spans="1:5" ht="12.75">
      <c r="A19" s="34" t="s">
        <v>50</v>
      </c>
      <c r="E19" s="35" t="s">
        <v>167</v>
      </c>
    </row>
    <row r="20" spans="1:5" ht="76.5">
      <c r="A20" s="36" t="s">
        <v>52</v>
      </c>
      <c r="E20" s="37" t="s">
        <v>619</v>
      </c>
    </row>
    <row r="21" spans="1:5" ht="25.5">
      <c r="A21" t="s">
        <v>53</v>
      </c>
      <c r="E21" s="35" t="s">
        <v>132</v>
      </c>
    </row>
    <row r="22" spans="1:18" ht="12.75" customHeight="1">
      <c r="A22" s="6" t="s">
        <v>43</v>
      </c>
      <c s="6"/>
      <c s="42" t="s">
        <v>29</v>
      </c>
      <c s="6"/>
      <c s="27" t="s">
        <v>133</v>
      </c>
      <c s="6"/>
      <c s="6"/>
      <c s="6"/>
      <c s="43">
        <f>0+Q22</f>
      </c>
      <c r="O22">
        <f>0+R22</f>
      </c>
      <c r="Q22">
        <f>0+I23+I27+I31+I35+I39+I43+I47+I51+I55+I59</f>
      </c>
      <c>
        <f>0+O23+O27+O31+O35+O39+O43+O47+O51+O55+O59</f>
      </c>
    </row>
    <row r="23" spans="1:16" ht="12.75">
      <c r="A23" s="25" t="s">
        <v>45</v>
      </c>
      <c s="29" t="s">
        <v>33</v>
      </c>
      <c s="29" t="s">
        <v>171</v>
      </c>
      <c s="25" t="s">
        <v>47</v>
      </c>
      <c s="30" t="s">
        <v>172</v>
      </c>
      <c s="31" t="s">
        <v>151</v>
      </c>
      <c s="32">
        <v>267.5</v>
      </c>
      <c s="33">
        <v>0</v>
      </c>
      <c s="33">
        <f>ROUND(ROUND(H23,2)*ROUND(G23,3),2)</f>
      </c>
      <c r="O23">
        <f>(I23*21)/100</f>
      </c>
      <c t="s">
        <v>23</v>
      </c>
    </row>
    <row r="24" spans="1:5" ht="12.75">
      <c r="A24" s="34" t="s">
        <v>50</v>
      </c>
      <c r="E24" s="35" t="s">
        <v>47</v>
      </c>
    </row>
    <row r="25" spans="1:5" ht="51">
      <c r="A25" s="36" t="s">
        <v>52</v>
      </c>
      <c r="E25" s="37" t="s">
        <v>173</v>
      </c>
    </row>
    <row r="26" spans="1:5" ht="25.5">
      <c r="A26" t="s">
        <v>53</v>
      </c>
      <c r="E26" s="35" t="s">
        <v>174</v>
      </c>
    </row>
    <row r="27" spans="1:16" ht="25.5">
      <c r="A27" s="25" t="s">
        <v>45</v>
      </c>
      <c s="29" t="s">
        <v>35</v>
      </c>
      <c s="29" t="s">
        <v>175</v>
      </c>
      <c s="25" t="s">
        <v>47</v>
      </c>
      <c s="30" t="s">
        <v>176</v>
      </c>
      <c s="31" t="s">
        <v>136</v>
      </c>
      <c s="32">
        <v>858.6</v>
      </c>
      <c s="33">
        <v>0</v>
      </c>
      <c s="33">
        <f>ROUND(ROUND(H27,2)*ROUND(G27,3),2)</f>
      </c>
      <c r="O27">
        <f>(I27*21)/100</f>
      </c>
      <c t="s">
        <v>23</v>
      </c>
    </row>
    <row r="28" spans="1:5" ht="12.75">
      <c r="A28" s="34" t="s">
        <v>50</v>
      </c>
      <c r="E28" s="35" t="s">
        <v>177</v>
      </c>
    </row>
    <row r="29" spans="1:5" ht="51">
      <c r="A29" s="36" t="s">
        <v>52</v>
      </c>
      <c r="E29" s="37" t="s">
        <v>620</v>
      </c>
    </row>
    <row r="30" spans="1:5" ht="63.75">
      <c r="A30" t="s">
        <v>53</v>
      </c>
      <c r="E30" s="35" t="s">
        <v>179</v>
      </c>
    </row>
    <row r="31" spans="1:16" ht="12.75">
      <c r="A31" s="25" t="s">
        <v>45</v>
      </c>
      <c s="29" t="s">
        <v>37</v>
      </c>
      <c s="29" t="s">
        <v>621</v>
      </c>
      <c s="25" t="s">
        <v>47</v>
      </c>
      <c s="30" t="s">
        <v>622</v>
      </c>
      <c s="31" t="s">
        <v>186</v>
      </c>
      <c s="32">
        <v>105</v>
      </c>
      <c s="33">
        <v>0</v>
      </c>
      <c s="33">
        <f>ROUND(ROUND(H31,2)*ROUND(G31,3),2)</f>
      </c>
      <c r="O31">
        <f>(I31*21)/100</f>
      </c>
      <c t="s">
        <v>23</v>
      </c>
    </row>
    <row r="32" spans="1:5" ht="12.75">
      <c r="A32" s="34" t="s">
        <v>50</v>
      </c>
      <c r="E32" s="35" t="s">
        <v>47</v>
      </c>
    </row>
    <row r="33" spans="1:5" ht="63.75">
      <c r="A33" s="36" t="s">
        <v>52</v>
      </c>
      <c r="E33" s="37" t="s">
        <v>623</v>
      </c>
    </row>
    <row r="34" spans="1:5" ht="63.75">
      <c r="A34" t="s">
        <v>53</v>
      </c>
      <c r="E34" s="35" t="s">
        <v>179</v>
      </c>
    </row>
    <row r="35" spans="1:16" ht="25.5">
      <c r="A35" s="25" t="s">
        <v>45</v>
      </c>
      <c s="29" t="s">
        <v>76</v>
      </c>
      <c s="29" t="s">
        <v>624</v>
      </c>
      <c s="25" t="s">
        <v>47</v>
      </c>
      <c s="30" t="s">
        <v>625</v>
      </c>
      <c s="31" t="s">
        <v>186</v>
      </c>
      <c s="32">
        <v>125</v>
      </c>
      <c s="33">
        <v>0</v>
      </c>
      <c s="33">
        <f>ROUND(ROUND(H35,2)*ROUND(G35,3),2)</f>
      </c>
      <c r="O35">
        <f>(I35*21)/100</f>
      </c>
      <c t="s">
        <v>23</v>
      </c>
    </row>
    <row r="36" spans="1:5" ht="12.75">
      <c r="A36" s="34" t="s">
        <v>50</v>
      </c>
      <c r="E36" s="35" t="s">
        <v>47</v>
      </c>
    </row>
    <row r="37" spans="1:5" ht="63.75">
      <c r="A37" s="36" t="s">
        <v>52</v>
      </c>
      <c r="E37" s="37" t="s">
        <v>626</v>
      </c>
    </row>
    <row r="38" spans="1:5" ht="63.75">
      <c r="A38" t="s">
        <v>53</v>
      </c>
      <c r="E38" s="35" t="s">
        <v>179</v>
      </c>
    </row>
    <row r="39" spans="1:16" ht="25.5">
      <c r="A39" s="25" t="s">
        <v>45</v>
      </c>
      <c s="29" t="s">
        <v>80</v>
      </c>
      <c s="29" t="s">
        <v>188</v>
      </c>
      <c s="25" t="s">
        <v>47</v>
      </c>
      <c s="30" t="s">
        <v>189</v>
      </c>
      <c s="31" t="s">
        <v>136</v>
      </c>
      <c s="32">
        <v>1186.49</v>
      </c>
      <c s="33">
        <v>0</v>
      </c>
      <c s="33">
        <f>ROUND(ROUND(H39,2)*ROUND(G39,3),2)</f>
      </c>
      <c r="O39">
        <f>(I39*21)/100</f>
      </c>
      <c t="s">
        <v>23</v>
      </c>
    </row>
    <row r="40" spans="1:5" ht="25.5">
      <c r="A40" s="34" t="s">
        <v>50</v>
      </c>
      <c r="E40" s="35" t="s">
        <v>190</v>
      </c>
    </row>
    <row r="41" spans="1:5" ht="369.75">
      <c r="A41" s="36" t="s">
        <v>52</v>
      </c>
      <c r="E41" s="37" t="s">
        <v>627</v>
      </c>
    </row>
    <row r="42" spans="1:5" ht="63.75">
      <c r="A42" t="s">
        <v>53</v>
      </c>
      <c r="E42" s="35" t="s">
        <v>179</v>
      </c>
    </row>
    <row r="43" spans="1:16" ht="12.75">
      <c r="A43" s="25" t="s">
        <v>45</v>
      </c>
      <c s="29" t="s">
        <v>40</v>
      </c>
      <c s="29" t="s">
        <v>192</v>
      </c>
      <c s="25" t="s">
        <v>47</v>
      </c>
      <c s="30" t="s">
        <v>193</v>
      </c>
      <c s="31" t="s">
        <v>136</v>
      </c>
      <c s="32">
        <v>57.4</v>
      </c>
      <c s="33">
        <v>0</v>
      </c>
      <c s="33">
        <f>ROUND(ROUND(H43,2)*ROUND(G43,3),2)</f>
      </c>
      <c r="O43">
        <f>(I43*21)/100</f>
      </c>
      <c t="s">
        <v>23</v>
      </c>
    </row>
    <row r="44" spans="1:5" ht="12.75">
      <c r="A44" s="34" t="s">
        <v>50</v>
      </c>
      <c r="E44" s="35" t="s">
        <v>194</v>
      </c>
    </row>
    <row r="45" spans="1:5" ht="25.5">
      <c r="A45" s="36" t="s">
        <v>52</v>
      </c>
      <c r="E45" s="37" t="s">
        <v>628</v>
      </c>
    </row>
    <row r="46" spans="1:5" ht="38.25">
      <c r="A46" t="s">
        <v>53</v>
      </c>
      <c r="E46" s="35" t="s">
        <v>196</v>
      </c>
    </row>
    <row r="47" spans="1:16" ht="12.75">
      <c r="A47" s="25" t="s">
        <v>45</v>
      </c>
      <c s="29" t="s">
        <v>42</v>
      </c>
      <c s="29" t="s">
        <v>197</v>
      </c>
      <c s="25" t="s">
        <v>47</v>
      </c>
      <c s="30" t="s">
        <v>198</v>
      </c>
      <c s="31" t="s">
        <v>151</v>
      </c>
      <c s="32">
        <v>1345</v>
      </c>
      <c s="33">
        <v>0</v>
      </c>
      <c s="33">
        <f>ROUND(ROUND(H47,2)*ROUND(G47,3),2)</f>
      </c>
      <c r="O47">
        <f>(I47*21)/100</f>
      </c>
      <c t="s">
        <v>23</v>
      </c>
    </row>
    <row r="48" spans="1:5" ht="12.75">
      <c r="A48" s="34" t="s">
        <v>50</v>
      </c>
      <c r="E48" s="35" t="s">
        <v>47</v>
      </c>
    </row>
    <row r="49" spans="1:5" ht="114.75">
      <c r="A49" s="36" t="s">
        <v>52</v>
      </c>
      <c r="E49" s="37" t="s">
        <v>629</v>
      </c>
    </row>
    <row r="50" spans="1:5" ht="25.5">
      <c r="A50" t="s">
        <v>53</v>
      </c>
      <c r="E50" s="35" t="s">
        <v>200</v>
      </c>
    </row>
    <row r="51" spans="1:16" ht="12.75">
      <c r="A51" s="25" t="s">
        <v>45</v>
      </c>
      <c s="29" t="s">
        <v>92</v>
      </c>
      <c s="29" t="s">
        <v>201</v>
      </c>
      <c s="25" t="s">
        <v>47</v>
      </c>
      <c s="30" t="s">
        <v>202</v>
      </c>
      <c s="31" t="s">
        <v>186</v>
      </c>
      <c s="32">
        <v>2760</v>
      </c>
      <c s="33">
        <v>0</v>
      </c>
      <c s="33">
        <f>ROUND(ROUND(H51,2)*ROUND(G51,3),2)</f>
      </c>
      <c r="O51">
        <f>(I51*21)/100</f>
      </c>
      <c t="s">
        <v>23</v>
      </c>
    </row>
    <row r="52" spans="1:5" ht="12.75">
      <c r="A52" s="34" t="s">
        <v>50</v>
      </c>
      <c r="E52" s="35" t="s">
        <v>47</v>
      </c>
    </row>
    <row r="53" spans="1:5" ht="102">
      <c r="A53" s="36" t="s">
        <v>52</v>
      </c>
      <c r="E53" s="37" t="s">
        <v>630</v>
      </c>
    </row>
    <row r="54" spans="1:5" ht="25.5">
      <c r="A54" t="s">
        <v>53</v>
      </c>
      <c r="E54" s="35" t="s">
        <v>200</v>
      </c>
    </row>
    <row r="55" spans="1:16" ht="12.75">
      <c r="A55" s="25" t="s">
        <v>45</v>
      </c>
      <c s="29" t="s">
        <v>98</v>
      </c>
      <c s="29" t="s">
        <v>204</v>
      </c>
      <c s="25" t="s">
        <v>205</v>
      </c>
      <c s="30" t="s">
        <v>206</v>
      </c>
      <c s="31" t="s">
        <v>186</v>
      </c>
      <c s="32">
        <v>6</v>
      </c>
      <c s="33">
        <v>0</v>
      </c>
      <c s="33">
        <f>ROUND(ROUND(H55,2)*ROUND(G55,3),2)</f>
      </c>
      <c r="O55">
        <f>(I55*21)/100</f>
      </c>
      <c t="s">
        <v>23</v>
      </c>
    </row>
    <row r="56" spans="1:5" ht="12.75">
      <c r="A56" s="34" t="s">
        <v>50</v>
      </c>
      <c r="E56" s="35" t="s">
        <v>47</v>
      </c>
    </row>
    <row r="57" spans="1:5" ht="102">
      <c r="A57" s="36" t="s">
        <v>52</v>
      </c>
      <c r="E57" s="37" t="s">
        <v>631</v>
      </c>
    </row>
    <row r="58" spans="1:5" ht="25.5">
      <c r="A58" t="s">
        <v>53</v>
      </c>
      <c r="E58" s="35" t="s">
        <v>200</v>
      </c>
    </row>
    <row r="59" spans="1:16" ht="12.75">
      <c r="A59" s="25" t="s">
        <v>45</v>
      </c>
      <c s="29" t="s">
        <v>105</v>
      </c>
      <c s="29" t="s">
        <v>208</v>
      </c>
      <c s="25" t="s">
        <v>47</v>
      </c>
      <c s="30" t="s">
        <v>209</v>
      </c>
      <c s="31" t="s">
        <v>136</v>
      </c>
      <c s="32">
        <v>2045.09</v>
      </c>
      <c s="33">
        <v>0</v>
      </c>
      <c s="33">
        <f>ROUND(ROUND(H59,2)*ROUND(G59,3),2)</f>
      </c>
      <c r="O59">
        <f>(I59*21)/100</f>
      </c>
      <c t="s">
        <v>23</v>
      </c>
    </row>
    <row r="60" spans="1:5" ht="12.75">
      <c r="A60" s="34" t="s">
        <v>50</v>
      </c>
      <c r="E60" s="35" t="s">
        <v>47</v>
      </c>
    </row>
    <row r="61" spans="1:5" ht="76.5">
      <c r="A61" s="36" t="s">
        <v>52</v>
      </c>
      <c r="E61" s="37" t="s">
        <v>632</v>
      </c>
    </row>
    <row r="62" spans="1:5" ht="191.25">
      <c r="A62" t="s">
        <v>53</v>
      </c>
      <c r="E62" s="35" t="s">
        <v>211</v>
      </c>
    </row>
    <row r="63" spans="1:18" ht="12.75" customHeight="1">
      <c r="A63" s="6" t="s">
        <v>43</v>
      </c>
      <c s="6"/>
      <c s="42" t="s">
        <v>40</v>
      </c>
      <c s="6"/>
      <c s="27" t="s">
        <v>212</v>
      </c>
      <c s="6"/>
      <c s="6"/>
      <c s="6"/>
      <c s="43">
        <f>0+Q63</f>
      </c>
      <c r="O63">
        <f>0+R63</f>
      </c>
      <c r="Q63">
        <f>0+I64+I68+I72</f>
      </c>
      <c>
        <f>0+O64+O68+O72</f>
      </c>
    </row>
    <row r="64" spans="1:16" ht="12.75">
      <c r="A64" s="25" t="s">
        <v>45</v>
      </c>
      <c s="29" t="s">
        <v>108</v>
      </c>
      <c s="29" t="s">
        <v>489</v>
      </c>
      <c s="25" t="s">
        <v>47</v>
      </c>
      <c s="30" t="s">
        <v>490</v>
      </c>
      <c s="31" t="s">
        <v>151</v>
      </c>
      <c s="32">
        <v>31.25</v>
      </c>
      <c s="33">
        <v>0</v>
      </c>
      <c s="33">
        <f>ROUND(ROUND(H64,2)*ROUND(G64,3),2)</f>
      </c>
      <c r="O64">
        <f>(I64*21)/100</f>
      </c>
      <c t="s">
        <v>23</v>
      </c>
    </row>
    <row r="65" spans="1:5" ht="12.75">
      <c r="A65" s="34" t="s">
        <v>50</v>
      </c>
      <c r="E65" s="35" t="s">
        <v>47</v>
      </c>
    </row>
    <row r="66" spans="1:5" ht="38.25">
      <c r="A66" s="36" t="s">
        <v>52</v>
      </c>
      <c r="E66" s="37" t="s">
        <v>633</v>
      </c>
    </row>
    <row r="67" spans="1:5" ht="12.75">
      <c r="A67" t="s">
        <v>53</v>
      </c>
      <c r="E67" s="35" t="s">
        <v>492</v>
      </c>
    </row>
    <row r="68" spans="1:16" ht="12.75">
      <c r="A68" s="25" t="s">
        <v>45</v>
      </c>
      <c s="29" t="s">
        <v>112</v>
      </c>
      <c s="29" t="s">
        <v>213</v>
      </c>
      <c s="25" t="s">
        <v>47</v>
      </c>
      <c s="30" t="s">
        <v>214</v>
      </c>
      <c s="31" t="s">
        <v>186</v>
      </c>
      <c s="32">
        <v>165</v>
      </c>
      <c s="33">
        <v>0</v>
      </c>
      <c s="33">
        <f>ROUND(ROUND(H68,2)*ROUND(G68,3),2)</f>
      </c>
      <c r="O68">
        <f>(I68*21)/100</f>
      </c>
      <c t="s">
        <v>23</v>
      </c>
    </row>
    <row r="69" spans="1:5" ht="12.75">
      <c r="A69" s="34" t="s">
        <v>50</v>
      </c>
      <c r="E69" s="35" t="s">
        <v>47</v>
      </c>
    </row>
    <row r="70" spans="1:5" ht="102">
      <c r="A70" s="36" t="s">
        <v>52</v>
      </c>
      <c r="E70" s="37" t="s">
        <v>634</v>
      </c>
    </row>
    <row r="71" spans="1:5" ht="25.5">
      <c r="A71" t="s">
        <v>53</v>
      </c>
      <c r="E71" s="35" t="s">
        <v>216</v>
      </c>
    </row>
    <row r="72" spans="1:16" ht="12.75">
      <c r="A72" s="25" t="s">
        <v>45</v>
      </c>
      <c s="29" t="s">
        <v>116</v>
      </c>
      <c s="29" t="s">
        <v>218</v>
      </c>
      <c s="25" t="s">
        <v>47</v>
      </c>
      <c s="30" t="s">
        <v>219</v>
      </c>
      <c s="31" t="s">
        <v>102</v>
      </c>
      <c s="32">
        <v>4</v>
      </c>
      <c s="33">
        <v>0</v>
      </c>
      <c s="33">
        <f>ROUND(ROUND(H72,2)*ROUND(G72,3),2)</f>
      </c>
      <c r="O72">
        <f>(I72*21)/100</f>
      </c>
      <c t="s">
        <v>23</v>
      </c>
    </row>
    <row r="73" spans="1:5" ht="12.75">
      <c r="A73" s="34" t="s">
        <v>50</v>
      </c>
      <c r="E73" s="35" t="s">
        <v>47</v>
      </c>
    </row>
    <row r="74" spans="1:5" ht="12.75">
      <c r="A74" s="36" t="s">
        <v>52</v>
      </c>
      <c r="E74" s="37" t="s">
        <v>635</v>
      </c>
    </row>
    <row r="75" spans="1:5" ht="76.5">
      <c r="A75" t="s">
        <v>53</v>
      </c>
      <c r="E75"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0+O10+O15+O36+O45+O82+O99</f>
      </c>
      <c t="s">
        <v>22</v>
      </c>
    </row>
    <row r="3" spans="1:16" ht="15" customHeight="1">
      <c r="A3" t="s">
        <v>12</v>
      </c>
      <c s="12" t="s">
        <v>14</v>
      </c>
      <c s="13" t="s">
        <v>15</v>
      </c>
      <c s="1"/>
      <c s="14" t="s">
        <v>16</v>
      </c>
      <c s="1"/>
      <c s="9"/>
      <c s="8" t="s">
        <v>636</v>
      </c>
      <c s="38">
        <f>0+I10+I15+I36+I45+I82+I99</f>
      </c>
      <c r="O3" t="s">
        <v>19</v>
      </c>
      <c t="s">
        <v>23</v>
      </c>
    </row>
    <row r="4" spans="1:16" ht="15" customHeight="1">
      <c r="A4" t="s">
        <v>17</v>
      </c>
      <c s="12" t="s">
        <v>121</v>
      </c>
      <c s="13" t="s">
        <v>614</v>
      </c>
      <c s="1"/>
      <c s="14" t="s">
        <v>615</v>
      </c>
      <c s="1"/>
      <c s="1"/>
      <c s="11"/>
      <c s="11"/>
      <c r="O4" t="s">
        <v>20</v>
      </c>
      <c t="s">
        <v>23</v>
      </c>
    </row>
    <row r="5" spans="1:16" ht="12.75" customHeight="1">
      <c r="A5" t="s">
        <v>124</v>
      </c>
      <c s="12" t="s">
        <v>121</v>
      </c>
      <c s="13" t="s">
        <v>636</v>
      </c>
      <c s="1"/>
      <c s="14" t="s">
        <v>228</v>
      </c>
      <c s="1"/>
      <c s="1"/>
      <c s="1"/>
      <c s="1"/>
      <c r="O5" t="s">
        <v>21</v>
      </c>
      <c t="s">
        <v>23</v>
      </c>
    </row>
    <row r="6" spans="1:9" ht="12.75" customHeight="1">
      <c r="A6" t="s">
        <v>229</v>
      </c>
      <c s="16" t="s">
        <v>18</v>
      </c>
      <c s="17" t="s">
        <v>636</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291.6</v>
      </c>
      <c s="33">
        <v>0</v>
      </c>
      <c s="33">
        <f>ROUND(ROUND(H11,2)*ROUND(G11,3),2)</f>
      </c>
      <c r="O11">
        <f>(I11*21)/100</f>
      </c>
      <c t="s">
        <v>23</v>
      </c>
    </row>
    <row r="12" spans="1:5" ht="12.75">
      <c r="A12" s="34" t="s">
        <v>50</v>
      </c>
      <c r="E12" s="35" t="s">
        <v>159</v>
      </c>
    </row>
    <row r="13" spans="1:5" ht="38.25">
      <c r="A13" s="36" t="s">
        <v>52</v>
      </c>
      <c r="E13" s="37" t="s">
        <v>637</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234</v>
      </c>
      <c s="25" t="s">
        <v>47</v>
      </c>
      <c s="30" t="s">
        <v>235</v>
      </c>
      <c s="31" t="s">
        <v>136</v>
      </c>
      <c s="32">
        <v>162</v>
      </c>
      <c s="33">
        <v>0</v>
      </c>
      <c s="33">
        <f>ROUND(ROUND(H16,2)*ROUND(G16,3),2)</f>
      </c>
      <c r="O16">
        <f>(I16*21)/100</f>
      </c>
      <c t="s">
        <v>23</v>
      </c>
    </row>
    <row r="17" spans="1:5" ht="12.75">
      <c r="A17" s="34" t="s">
        <v>50</v>
      </c>
      <c r="E17" s="35" t="s">
        <v>47</v>
      </c>
    </row>
    <row r="18" spans="1:5" ht="51">
      <c r="A18" s="36" t="s">
        <v>52</v>
      </c>
      <c r="E18" s="37" t="s">
        <v>638</v>
      </c>
    </row>
    <row r="19" spans="1:5" ht="318.75">
      <c r="A19" t="s">
        <v>53</v>
      </c>
      <c r="E19" s="35" t="s">
        <v>237</v>
      </c>
    </row>
    <row r="20" spans="1:16" ht="12.75">
      <c r="A20" s="25" t="s">
        <v>45</v>
      </c>
      <c s="29" t="s">
        <v>22</v>
      </c>
      <c s="29" t="s">
        <v>239</v>
      </c>
      <c s="25" t="s">
        <v>47</v>
      </c>
      <c s="30" t="s">
        <v>240</v>
      </c>
      <c s="31" t="s">
        <v>136</v>
      </c>
      <c s="32">
        <v>28.8</v>
      </c>
      <c s="33">
        <v>0</v>
      </c>
      <c s="33">
        <f>ROUND(ROUND(H20,2)*ROUND(G20,3),2)</f>
      </c>
      <c r="O20">
        <f>(I20*21)/100</f>
      </c>
      <c t="s">
        <v>23</v>
      </c>
    </row>
    <row r="21" spans="1:5" ht="12.75">
      <c r="A21" s="34" t="s">
        <v>50</v>
      </c>
      <c r="E21" s="35" t="s">
        <v>241</v>
      </c>
    </row>
    <row r="22" spans="1:5" ht="89.25">
      <c r="A22" s="36" t="s">
        <v>52</v>
      </c>
      <c r="E22" s="37" t="s">
        <v>639</v>
      </c>
    </row>
    <row r="23" spans="1:5" ht="229.5">
      <c r="A23" t="s">
        <v>53</v>
      </c>
      <c r="E23" s="35" t="s">
        <v>243</v>
      </c>
    </row>
    <row r="24" spans="1:16" ht="12.75">
      <c r="A24" s="25" t="s">
        <v>45</v>
      </c>
      <c s="29" t="s">
        <v>33</v>
      </c>
      <c s="29" t="s">
        <v>244</v>
      </c>
      <c s="25" t="s">
        <v>47</v>
      </c>
      <c s="30" t="s">
        <v>245</v>
      </c>
      <c s="31" t="s">
        <v>136</v>
      </c>
      <c s="32">
        <v>16.8</v>
      </c>
      <c s="33">
        <v>0</v>
      </c>
      <c s="33">
        <f>ROUND(ROUND(H24,2)*ROUND(G24,3),2)</f>
      </c>
      <c r="O24">
        <f>(I24*21)/100</f>
      </c>
      <c t="s">
        <v>23</v>
      </c>
    </row>
    <row r="25" spans="1:5" ht="25.5">
      <c r="A25" s="34" t="s">
        <v>50</v>
      </c>
      <c r="E25" s="35" t="s">
        <v>246</v>
      </c>
    </row>
    <row r="26" spans="1:5" ht="25.5">
      <c r="A26" s="36" t="s">
        <v>52</v>
      </c>
      <c r="E26" s="37" t="s">
        <v>640</v>
      </c>
    </row>
    <row r="27" spans="1:5" ht="293.25">
      <c r="A27" t="s">
        <v>53</v>
      </c>
      <c r="E27" s="35" t="s">
        <v>248</v>
      </c>
    </row>
    <row r="28" spans="1:16" ht="12.75">
      <c r="A28" s="25" t="s">
        <v>45</v>
      </c>
      <c s="29" t="s">
        <v>35</v>
      </c>
      <c s="29" t="s">
        <v>249</v>
      </c>
      <c s="25" t="s">
        <v>47</v>
      </c>
      <c s="30" t="s">
        <v>250</v>
      </c>
      <c s="31" t="s">
        <v>151</v>
      </c>
      <c s="32">
        <v>1590</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574</v>
      </c>
      <c s="33">
        <v>0</v>
      </c>
      <c s="33">
        <f>ROUND(ROUND(H32,2)*ROUND(G32,3),2)</f>
      </c>
      <c r="O32">
        <f>(I32*21)/100</f>
      </c>
      <c t="s">
        <v>23</v>
      </c>
    </row>
    <row r="33" spans="1:5" ht="25.5">
      <c r="A33" s="34" t="s">
        <v>50</v>
      </c>
      <c r="E33" s="35" t="s">
        <v>255</v>
      </c>
    </row>
    <row r="34" spans="1:5" ht="63.75">
      <c r="A34" s="36" t="s">
        <v>52</v>
      </c>
      <c r="E34" s="37" t="s">
        <v>641</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950</v>
      </c>
      <c s="33">
        <v>0</v>
      </c>
      <c s="33">
        <f>ROUND(ROUND(H37,2)*ROUND(G37,3),2)</f>
      </c>
      <c r="O37">
        <f>(I37*21)/100</f>
      </c>
      <c t="s">
        <v>23</v>
      </c>
    </row>
    <row r="38" spans="1:5" ht="12.75">
      <c r="A38" s="34" t="s">
        <v>50</v>
      </c>
      <c r="E38" s="35" t="s">
        <v>47</v>
      </c>
    </row>
    <row r="39" spans="1:5" ht="38.25">
      <c r="A39" s="36" t="s">
        <v>52</v>
      </c>
      <c r="E39" s="37" t="s">
        <v>642</v>
      </c>
    </row>
    <row r="40" spans="1:5" ht="25.5">
      <c r="A40" t="s">
        <v>53</v>
      </c>
      <c r="E40" s="35" t="s">
        <v>261</v>
      </c>
    </row>
    <row r="41" spans="1:16" ht="12.75">
      <c r="A41" s="25" t="s">
        <v>45</v>
      </c>
      <c s="29" t="s">
        <v>80</v>
      </c>
      <c s="29" t="s">
        <v>262</v>
      </c>
      <c s="25" t="s">
        <v>47</v>
      </c>
      <c s="30" t="s">
        <v>263</v>
      </c>
      <c s="31" t="s">
        <v>186</v>
      </c>
      <c s="32">
        <v>380</v>
      </c>
      <c s="33">
        <v>0</v>
      </c>
      <c s="33">
        <f>ROUND(ROUND(H41,2)*ROUND(G41,3),2)</f>
      </c>
      <c r="O41">
        <f>(I41*21)/100</f>
      </c>
      <c t="s">
        <v>23</v>
      </c>
    </row>
    <row r="42" spans="1:5" ht="12.75">
      <c r="A42" s="34" t="s">
        <v>50</v>
      </c>
      <c r="E42" s="35" t="s">
        <v>47</v>
      </c>
    </row>
    <row r="43" spans="1:5" ht="38.25">
      <c r="A43" s="36" t="s">
        <v>52</v>
      </c>
      <c r="E43" s="37" t="s">
        <v>643</v>
      </c>
    </row>
    <row r="44" spans="1:5" ht="165.75">
      <c r="A44" t="s">
        <v>53</v>
      </c>
      <c r="E44" s="35" t="s">
        <v>265</v>
      </c>
    </row>
    <row r="45" spans="1:18" ht="12.75" customHeight="1">
      <c r="A45" s="6" t="s">
        <v>43</v>
      </c>
      <c s="6"/>
      <c s="42" t="s">
        <v>35</v>
      </c>
      <c s="6"/>
      <c s="27" t="s">
        <v>266</v>
      </c>
      <c s="6"/>
      <c s="6"/>
      <c s="6"/>
      <c s="43">
        <f>0+Q45</f>
      </c>
      <c r="O45">
        <f>0+R45</f>
      </c>
      <c r="Q45">
        <f>0+I46+I50+I54+I58+I62+I66+I70+I74+I78</f>
      </c>
      <c>
        <f>0+O46+O50+O54+O58+O62+O66+O70+O74+O78</f>
      </c>
    </row>
    <row r="46" spans="1:16" ht="12.75">
      <c r="A46" s="25" t="s">
        <v>45</v>
      </c>
      <c s="29" t="s">
        <v>40</v>
      </c>
      <c s="29" t="s">
        <v>267</v>
      </c>
      <c s="25" t="s">
        <v>47</v>
      </c>
      <c s="30" t="s">
        <v>268</v>
      </c>
      <c s="31" t="s">
        <v>151</v>
      </c>
      <c s="32">
        <v>1550</v>
      </c>
      <c s="33">
        <v>0</v>
      </c>
      <c s="33">
        <f>ROUND(ROUND(H46,2)*ROUND(G46,3),2)</f>
      </c>
      <c r="O46">
        <f>(I46*21)/100</f>
      </c>
      <c t="s">
        <v>23</v>
      </c>
    </row>
    <row r="47" spans="1:5" ht="12.75">
      <c r="A47" s="34" t="s">
        <v>50</v>
      </c>
      <c r="E47" s="35" t="s">
        <v>47</v>
      </c>
    </row>
    <row r="48" spans="1:5" ht="102">
      <c r="A48" s="36" t="s">
        <v>52</v>
      </c>
      <c r="E48" s="37" t="s">
        <v>644</v>
      </c>
    </row>
    <row r="49" spans="1:5" ht="127.5">
      <c r="A49" t="s">
        <v>53</v>
      </c>
      <c r="E49" s="35" t="s">
        <v>270</v>
      </c>
    </row>
    <row r="50" spans="1:16" ht="12.75">
      <c r="A50" s="25" t="s">
        <v>45</v>
      </c>
      <c s="29" t="s">
        <v>42</v>
      </c>
      <c s="29" t="s">
        <v>272</v>
      </c>
      <c s="25" t="s">
        <v>47</v>
      </c>
      <c s="30" t="s">
        <v>273</v>
      </c>
      <c s="31" t="s">
        <v>151</v>
      </c>
      <c s="32">
        <v>1590</v>
      </c>
      <c s="33">
        <v>0</v>
      </c>
      <c s="33">
        <f>ROUND(ROUND(H50,2)*ROUND(G50,3),2)</f>
      </c>
      <c r="O50">
        <f>(I50*21)/100</f>
      </c>
      <c t="s">
        <v>23</v>
      </c>
    </row>
    <row r="51" spans="1:5" ht="12.75">
      <c r="A51" s="34" t="s">
        <v>50</v>
      </c>
      <c r="E51" s="35" t="s">
        <v>274</v>
      </c>
    </row>
    <row r="52" spans="1:5" ht="102">
      <c r="A52" s="36" t="s">
        <v>52</v>
      </c>
      <c r="E52" s="37" t="s">
        <v>645</v>
      </c>
    </row>
    <row r="53" spans="1:5" ht="51">
      <c r="A53" t="s">
        <v>53</v>
      </c>
      <c r="E53" s="35" t="s">
        <v>276</v>
      </c>
    </row>
    <row r="54" spans="1:16" ht="12.75">
      <c r="A54" s="25" t="s">
        <v>45</v>
      </c>
      <c s="29" t="s">
        <v>92</v>
      </c>
      <c s="29" t="s">
        <v>278</v>
      </c>
      <c s="25" t="s">
        <v>47</v>
      </c>
      <c s="30" t="s">
        <v>279</v>
      </c>
      <c s="31" t="s">
        <v>151</v>
      </c>
      <c s="32">
        <v>1345</v>
      </c>
      <c s="33">
        <v>0</v>
      </c>
      <c s="33">
        <f>ROUND(ROUND(H54,2)*ROUND(G54,3),2)</f>
      </c>
      <c r="O54">
        <f>(I54*21)/100</f>
      </c>
      <c t="s">
        <v>23</v>
      </c>
    </row>
    <row r="55" spans="1:5" ht="12.75">
      <c r="A55" s="34" t="s">
        <v>50</v>
      </c>
      <c r="E55" s="35" t="s">
        <v>47</v>
      </c>
    </row>
    <row r="56" spans="1:5" ht="102">
      <c r="A56" s="36" t="s">
        <v>52</v>
      </c>
      <c r="E56" s="37" t="s">
        <v>646</v>
      </c>
    </row>
    <row r="57" spans="1:5" ht="102">
      <c r="A57" t="s">
        <v>53</v>
      </c>
      <c r="E57" s="35" t="s">
        <v>281</v>
      </c>
    </row>
    <row r="58" spans="1:16" ht="12.75">
      <c r="A58" s="25" t="s">
        <v>45</v>
      </c>
      <c s="29" t="s">
        <v>98</v>
      </c>
      <c s="29" t="s">
        <v>282</v>
      </c>
      <c s="25" t="s">
        <v>47</v>
      </c>
      <c s="30" t="s">
        <v>283</v>
      </c>
      <c s="31" t="s">
        <v>151</v>
      </c>
      <c s="32">
        <v>1470</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12205</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12205</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12205</v>
      </c>
      <c s="33">
        <v>0</v>
      </c>
      <c s="33">
        <f>ROUND(ROUND(H70,2)*ROUND(G70,3),2)</f>
      </c>
      <c r="O70">
        <f>(I70*21)/100</f>
      </c>
      <c t="s">
        <v>23</v>
      </c>
    </row>
    <row r="71" spans="1:5" ht="12.75">
      <c r="A71" s="34" t="s">
        <v>50</v>
      </c>
      <c r="E71" s="35" t="s">
        <v>297</v>
      </c>
    </row>
    <row r="72" spans="1:5" ht="357">
      <c r="A72" s="36" t="s">
        <v>52</v>
      </c>
      <c r="E72" s="37" t="s">
        <v>647</v>
      </c>
    </row>
    <row r="73" spans="1:5" ht="140.25">
      <c r="A73" t="s">
        <v>53</v>
      </c>
      <c r="E73" s="35" t="s">
        <v>299</v>
      </c>
    </row>
    <row r="74" spans="1:16" ht="12.75">
      <c r="A74" s="25" t="s">
        <v>45</v>
      </c>
      <c s="29" t="s">
        <v>116</v>
      </c>
      <c s="29" t="s">
        <v>301</v>
      </c>
      <c s="25" t="s">
        <v>47</v>
      </c>
      <c s="30" t="s">
        <v>302</v>
      </c>
      <c s="31" t="s">
        <v>151</v>
      </c>
      <c s="32">
        <v>11050.36</v>
      </c>
      <c s="33">
        <v>0</v>
      </c>
      <c s="33">
        <f>ROUND(ROUND(H74,2)*ROUND(G74,3),2)</f>
      </c>
      <c r="O74">
        <f>(I74*21)/100</f>
      </c>
      <c t="s">
        <v>23</v>
      </c>
    </row>
    <row r="75" spans="1:5" ht="12.75">
      <c r="A75" s="34" t="s">
        <v>50</v>
      </c>
      <c r="E75" s="35" t="s">
        <v>303</v>
      </c>
    </row>
    <row r="76" spans="1:5" ht="306">
      <c r="A76" s="36" t="s">
        <v>52</v>
      </c>
      <c r="E76" s="37" t="s">
        <v>648</v>
      </c>
    </row>
    <row r="77" spans="1:5" ht="140.25">
      <c r="A77" t="s">
        <v>53</v>
      </c>
      <c r="E77" s="35" t="s">
        <v>299</v>
      </c>
    </row>
    <row r="78" spans="1:16" ht="12.75">
      <c r="A78" s="25" t="s">
        <v>45</v>
      </c>
      <c s="29" t="s">
        <v>217</v>
      </c>
      <c s="29" t="s">
        <v>306</v>
      </c>
      <c s="25" t="s">
        <v>47</v>
      </c>
      <c s="30" t="s">
        <v>307</v>
      </c>
      <c s="31" t="s">
        <v>151</v>
      </c>
      <c s="32">
        <v>1470</v>
      </c>
      <c s="33">
        <v>0</v>
      </c>
      <c s="33">
        <f>ROUND(ROUND(H78,2)*ROUND(G78,3),2)</f>
      </c>
      <c r="O78">
        <f>(I78*21)/100</f>
      </c>
      <c t="s">
        <v>23</v>
      </c>
    </row>
    <row r="79" spans="1:5" ht="12.75">
      <c r="A79" s="34" t="s">
        <v>50</v>
      </c>
      <c r="E79" s="35" t="s">
        <v>308</v>
      </c>
    </row>
    <row r="80" spans="1:5" ht="89.25">
      <c r="A80" s="36" t="s">
        <v>52</v>
      </c>
      <c r="E80" s="37" t="s">
        <v>649</v>
      </c>
    </row>
    <row r="81" spans="1:5" ht="140.25">
      <c r="A81" t="s">
        <v>53</v>
      </c>
      <c r="E81" s="35" t="s">
        <v>299</v>
      </c>
    </row>
    <row r="82" spans="1:18" ht="12.75" customHeight="1">
      <c r="A82" s="6" t="s">
        <v>43</v>
      </c>
      <c s="6"/>
      <c s="42" t="s">
        <v>80</v>
      </c>
      <c s="6"/>
      <c s="27" t="s">
        <v>315</v>
      </c>
      <c s="6"/>
      <c s="6"/>
      <c s="6"/>
      <c s="43">
        <f>0+Q82</f>
      </c>
      <c r="O82">
        <f>0+R82</f>
      </c>
      <c r="Q82">
        <f>0+I83+I87+I91+I95</f>
      </c>
      <c>
        <f>0+O83+O87+O91+O95</f>
      </c>
    </row>
    <row r="83" spans="1:16" ht="12.75">
      <c r="A83" s="25" t="s">
        <v>45</v>
      </c>
      <c s="29" t="s">
        <v>222</v>
      </c>
      <c s="29" t="s">
        <v>317</v>
      </c>
      <c s="25" t="s">
        <v>47</v>
      </c>
      <c s="30" t="s">
        <v>318</v>
      </c>
      <c s="31" t="s">
        <v>186</v>
      </c>
      <c s="32">
        <v>20</v>
      </c>
      <c s="33">
        <v>0</v>
      </c>
      <c s="33">
        <f>ROUND(ROUND(H83,2)*ROUND(G83,3),2)</f>
      </c>
      <c r="O83">
        <f>(I83*21)/100</f>
      </c>
      <c t="s">
        <v>23</v>
      </c>
    </row>
    <row r="84" spans="1:5" ht="12.75">
      <c r="A84" s="34" t="s">
        <v>50</v>
      </c>
      <c r="E84" s="35" t="s">
        <v>319</v>
      </c>
    </row>
    <row r="85" spans="1:5" ht="12.75">
      <c r="A85" s="36" t="s">
        <v>52</v>
      </c>
      <c r="E85" s="37" t="s">
        <v>650</v>
      </c>
    </row>
    <row r="86" spans="1:5" ht="255">
      <c r="A86" t="s">
        <v>53</v>
      </c>
      <c r="E86" s="35" t="s">
        <v>321</v>
      </c>
    </row>
    <row r="87" spans="1:16" ht="12.75">
      <c r="A87" s="25" t="s">
        <v>45</v>
      </c>
      <c s="29" t="s">
        <v>290</v>
      </c>
      <c s="29" t="s">
        <v>327</v>
      </c>
      <c s="25" t="s">
        <v>47</v>
      </c>
      <c s="30" t="s">
        <v>328</v>
      </c>
      <c s="31" t="s">
        <v>102</v>
      </c>
      <c s="32">
        <v>4</v>
      </c>
      <c s="33">
        <v>0</v>
      </c>
      <c s="33">
        <f>ROUND(ROUND(H87,2)*ROUND(G87,3),2)</f>
      </c>
      <c r="O87">
        <f>(I87*21)/100</f>
      </c>
      <c t="s">
        <v>23</v>
      </c>
    </row>
    <row r="88" spans="1:5" ht="25.5">
      <c r="A88" s="34" t="s">
        <v>50</v>
      </c>
      <c r="E88" s="35" t="s">
        <v>329</v>
      </c>
    </row>
    <row r="89" spans="1:5" ht="12.75">
      <c r="A89" s="36" t="s">
        <v>52</v>
      </c>
      <c r="E89" s="37" t="s">
        <v>635</v>
      </c>
    </row>
    <row r="90" spans="1:5" ht="76.5">
      <c r="A90" t="s">
        <v>53</v>
      </c>
      <c r="E90" s="35" t="s">
        <v>330</v>
      </c>
    </row>
    <row r="91" spans="1:16" ht="12.75">
      <c r="A91" s="25" t="s">
        <v>45</v>
      </c>
      <c s="29" t="s">
        <v>294</v>
      </c>
      <c s="29" t="s">
        <v>338</v>
      </c>
      <c s="25" t="s">
        <v>47</v>
      </c>
      <c s="30" t="s">
        <v>339</v>
      </c>
      <c s="31" t="s">
        <v>102</v>
      </c>
      <c s="32">
        <v>25</v>
      </c>
      <c s="33">
        <v>0</v>
      </c>
      <c s="33">
        <f>ROUND(ROUND(H91,2)*ROUND(G91,3),2)</f>
      </c>
      <c r="O91">
        <f>(I91*21)/100</f>
      </c>
      <c t="s">
        <v>23</v>
      </c>
    </row>
    <row r="92" spans="1:5" ht="12.75">
      <c r="A92" s="34" t="s">
        <v>50</v>
      </c>
      <c r="E92" s="35" t="s">
        <v>340</v>
      </c>
    </row>
    <row r="93" spans="1:5" ht="25.5">
      <c r="A93" s="36" t="s">
        <v>52</v>
      </c>
      <c r="E93" s="37" t="s">
        <v>651</v>
      </c>
    </row>
    <row r="94" spans="1:5" ht="12.75">
      <c r="A94" t="s">
        <v>53</v>
      </c>
      <c r="E94" s="35" t="s">
        <v>342</v>
      </c>
    </row>
    <row r="95" spans="1:16" ht="12.75">
      <c r="A95" s="25" t="s">
        <v>45</v>
      </c>
      <c s="29" t="s">
        <v>300</v>
      </c>
      <c s="29" t="s">
        <v>350</v>
      </c>
      <c s="25" t="s">
        <v>47</v>
      </c>
      <c s="30" t="s">
        <v>351</v>
      </c>
      <c s="31" t="s">
        <v>102</v>
      </c>
      <c s="32">
        <v>25</v>
      </c>
      <c s="33">
        <v>0</v>
      </c>
      <c s="33">
        <f>ROUND(ROUND(H95,2)*ROUND(G95,3),2)</f>
      </c>
      <c r="O95">
        <f>(I95*21)/100</f>
      </c>
      <c t="s">
        <v>23</v>
      </c>
    </row>
    <row r="96" spans="1:5" ht="25.5">
      <c r="A96" s="34" t="s">
        <v>50</v>
      </c>
      <c r="E96" s="35" t="s">
        <v>352</v>
      </c>
    </row>
    <row r="97" spans="1:5" ht="63.75">
      <c r="A97" s="36" t="s">
        <v>52</v>
      </c>
      <c r="E97" s="37" t="s">
        <v>652</v>
      </c>
    </row>
    <row r="98" spans="1:5" ht="25.5">
      <c r="A98" t="s">
        <v>53</v>
      </c>
      <c r="E98" s="35" t="s">
        <v>348</v>
      </c>
    </row>
    <row r="99" spans="1:18" ht="12.75" customHeight="1">
      <c r="A99" s="6" t="s">
        <v>43</v>
      </c>
      <c s="6"/>
      <c s="42" t="s">
        <v>40</v>
      </c>
      <c s="6"/>
      <c s="27" t="s">
        <v>212</v>
      </c>
      <c s="6"/>
      <c s="6"/>
      <c s="6"/>
      <c s="43">
        <f>0+Q99</f>
      </c>
      <c r="O99">
        <f>0+R99</f>
      </c>
      <c r="Q99">
        <f>0+I100+I104+I108+I112+I116+I120+I124</f>
      </c>
      <c>
        <f>0+O100+O104+O108+O112+O116+O120+O124</f>
      </c>
    </row>
    <row r="100" spans="1:16" ht="12.75">
      <c r="A100" s="25" t="s">
        <v>45</v>
      </c>
      <c s="29" t="s">
        <v>305</v>
      </c>
      <c s="29" t="s">
        <v>653</v>
      </c>
      <c s="25" t="s">
        <v>47</v>
      </c>
      <c s="30" t="s">
        <v>654</v>
      </c>
      <c s="31" t="s">
        <v>186</v>
      </c>
      <c s="32">
        <v>18</v>
      </c>
      <c s="33">
        <v>0</v>
      </c>
      <c s="33">
        <f>ROUND(ROUND(H100,2)*ROUND(G100,3),2)</f>
      </c>
      <c r="O100">
        <f>(I100*21)/100</f>
      </c>
      <c t="s">
        <v>23</v>
      </c>
    </row>
    <row r="101" spans="1:5" ht="12.75">
      <c r="A101" s="34" t="s">
        <v>50</v>
      </c>
      <c r="E101" s="35" t="s">
        <v>47</v>
      </c>
    </row>
    <row r="102" spans="1:5" ht="12.75">
      <c r="A102" s="36" t="s">
        <v>52</v>
      </c>
      <c r="E102" s="37" t="s">
        <v>655</v>
      </c>
    </row>
    <row r="103" spans="1:5" ht="63.75">
      <c r="A103" t="s">
        <v>53</v>
      </c>
      <c r="E103" s="35" t="s">
        <v>656</v>
      </c>
    </row>
    <row r="104" spans="1:16" ht="25.5">
      <c r="A104" s="25" t="s">
        <v>45</v>
      </c>
      <c s="29" t="s">
        <v>310</v>
      </c>
      <c s="29" t="s">
        <v>355</v>
      </c>
      <c s="25" t="s">
        <v>47</v>
      </c>
      <c s="30" t="s">
        <v>356</v>
      </c>
      <c s="31" t="s">
        <v>151</v>
      </c>
      <c s="32">
        <v>306</v>
      </c>
      <c s="33">
        <v>0</v>
      </c>
      <c s="33">
        <f>ROUND(ROUND(H104,2)*ROUND(G104,3),2)</f>
      </c>
      <c r="O104">
        <f>(I104*21)/100</f>
      </c>
      <c t="s">
        <v>23</v>
      </c>
    </row>
    <row r="105" spans="1:5" ht="12.75">
      <c r="A105" s="34" t="s">
        <v>50</v>
      </c>
      <c r="E105" s="35" t="s">
        <v>47</v>
      </c>
    </row>
    <row r="106" spans="1:5" ht="178.5">
      <c r="A106" s="36" t="s">
        <v>52</v>
      </c>
      <c r="E106" s="37" t="s">
        <v>657</v>
      </c>
    </row>
    <row r="107" spans="1:5" ht="12.75">
      <c r="A107" t="s">
        <v>53</v>
      </c>
      <c r="E107" s="35" t="s">
        <v>358</v>
      </c>
    </row>
    <row r="108" spans="1:16" ht="12.75">
      <c r="A108" s="25" t="s">
        <v>45</v>
      </c>
      <c s="29" t="s">
        <v>316</v>
      </c>
      <c s="29" t="s">
        <v>360</v>
      </c>
      <c s="25" t="s">
        <v>47</v>
      </c>
      <c s="30" t="s">
        <v>361</v>
      </c>
      <c s="31" t="s">
        <v>186</v>
      </c>
      <c s="32">
        <v>276</v>
      </c>
      <c s="33">
        <v>0</v>
      </c>
      <c s="33">
        <f>ROUND(ROUND(H108,2)*ROUND(G108,3),2)</f>
      </c>
      <c r="O108">
        <f>(I108*21)/100</f>
      </c>
      <c t="s">
        <v>23</v>
      </c>
    </row>
    <row r="109" spans="1:5" ht="12.75">
      <c r="A109" s="34" t="s">
        <v>50</v>
      </c>
      <c r="E109" s="35" t="s">
        <v>362</v>
      </c>
    </row>
    <row r="110" spans="1:5" ht="229.5">
      <c r="A110" s="36" t="s">
        <v>52</v>
      </c>
      <c r="E110" s="37" t="s">
        <v>658</v>
      </c>
    </row>
    <row r="111" spans="1:5" ht="51">
      <c r="A111" t="s">
        <v>53</v>
      </c>
      <c r="E111" s="35" t="s">
        <v>364</v>
      </c>
    </row>
    <row r="112" spans="1:16" ht="25.5">
      <c r="A112" s="25" t="s">
        <v>45</v>
      </c>
      <c s="29" t="s">
        <v>322</v>
      </c>
      <c s="29" t="s">
        <v>360</v>
      </c>
      <c s="25" t="s">
        <v>23</v>
      </c>
      <c s="30" t="s">
        <v>366</v>
      </c>
      <c s="31" t="s">
        <v>186</v>
      </c>
      <c s="32">
        <v>20.4</v>
      </c>
      <c s="33">
        <v>0</v>
      </c>
      <c s="33">
        <f>ROUND(ROUND(H112,2)*ROUND(G112,3),2)</f>
      </c>
      <c r="O112">
        <f>(I112*21)/100</f>
      </c>
      <c t="s">
        <v>23</v>
      </c>
    </row>
    <row r="113" spans="1:5" ht="25.5">
      <c r="A113" s="34" t="s">
        <v>50</v>
      </c>
      <c r="E113" s="35" t="s">
        <v>367</v>
      </c>
    </row>
    <row r="114" spans="1:5" ht="63.75">
      <c r="A114" s="36" t="s">
        <v>52</v>
      </c>
      <c r="E114" s="37" t="s">
        <v>368</v>
      </c>
    </row>
    <row r="115" spans="1:5" ht="51">
      <c r="A115" t="s">
        <v>53</v>
      </c>
      <c r="E115" s="35" t="s">
        <v>364</v>
      </c>
    </row>
    <row r="116" spans="1:16" ht="25.5">
      <c r="A116" s="25" t="s">
        <v>45</v>
      </c>
      <c s="29" t="s">
        <v>326</v>
      </c>
      <c s="29" t="s">
        <v>360</v>
      </c>
      <c s="25" t="s">
        <v>22</v>
      </c>
      <c s="30" t="s">
        <v>370</v>
      </c>
      <c s="31" t="s">
        <v>186</v>
      </c>
      <c s="32">
        <v>10</v>
      </c>
      <c s="33">
        <v>0</v>
      </c>
      <c s="33">
        <f>ROUND(ROUND(H116,2)*ROUND(G116,3),2)</f>
      </c>
      <c r="O116">
        <f>(I116*21)/100</f>
      </c>
      <c t="s">
        <v>23</v>
      </c>
    </row>
    <row r="117" spans="1:5" ht="38.25">
      <c r="A117" s="34" t="s">
        <v>50</v>
      </c>
      <c r="E117" s="35" t="s">
        <v>371</v>
      </c>
    </row>
    <row r="118" spans="1:5" ht="102">
      <c r="A118" s="36" t="s">
        <v>52</v>
      </c>
      <c r="E118" s="37" t="s">
        <v>372</v>
      </c>
    </row>
    <row r="119" spans="1:5" ht="51">
      <c r="A119" t="s">
        <v>53</v>
      </c>
      <c r="E119" s="35" t="s">
        <v>364</v>
      </c>
    </row>
    <row r="120" spans="1:16" ht="12.75">
      <c r="A120" s="25" t="s">
        <v>45</v>
      </c>
      <c s="29" t="s">
        <v>331</v>
      </c>
      <c s="29" t="s">
        <v>384</v>
      </c>
      <c s="25" t="s">
        <v>47</v>
      </c>
      <c s="30" t="s">
        <v>385</v>
      </c>
      <c s="31" t="s">
        <v>186</v>
      </c>
      <c s="32">
        <v>165</v>
      </c>
      <c s="33">
        <v>0</v>
      </c>
      <c s="33">
        <f>ROUND(ROUND(H120,2)*ROUND(G120,3),2)</f>
      </c>
      <c r="O120">
        <f>(I120*21)/100</f>
      </c>
      <c t="s">
        <v>23</v>
      </c>
    </row>
    <row r="121" spans="1:5" ht="12.75">
      <c r="A121" s="34" t="s">
        <v>50</v>
      </c>
      <c r="E121" s="35" t="s">
        <v>386</v>
      </c>
    </row>
    <row r="122" spans="1:5" ht="114.75">
      <c r="A122" s="36" t="s">
        <v>52</v>
      </c>
      <c r="E122" s="37" t="s">
        <v>659</v>
      </c>
    </row>
    <row r="123" spans="1:5" ht="38.25">
      <c r="A123" t="s">
        <v>53</v>
      </c>
      <c r="E123" s="35" t="s">
        <v>388</v>
      </c>
    </row>
    <row r="124" spans="1:16" ht="12.75">
      <c r="A124" s="25" t="s">
        <v>45</v>
      </c>
      <c s="29" t="s">
        <v>337</v>
      </c>
      <c s="29" t="s">
        <v>660</v>
      </c>
      <c s="25" t="s">
        <v>47</v>
      </c>
      <c s="30" t="s">
        <v>661</v>
      </c>
      <c s="31" t="s">
        <v>151</v>
      </c>
      <c s="32">
        <v>19.2</v>
      </c>
      <c s="33">
        <v>0</v>
      </c>
      <c s="33">
        <f>ROUND(ROUND(H124,2)*ROUND(G124,3),2)</f>
      </c>
      <c r="O124">
        <f>(I124*21)/100</f>
      </c>
      <c t="s">
        <v>23</v>
      </c>
    </row>
    <row r="125" spans="1:5" ht="12.75">
      <c r="A125" s="34" t="s">
        <v>50</v>
      </c>
      <c r="E125" s="35" t="s">
        <v>47</v>
      </c>
    </row>
    <row r="126" spans="1:5" ht="51">
      <c r="A126" s="36" t="s">
        <v>52</v>
      </c>
      <c r="E126" s="37" t="s">
        <v>662</v>
      </c>
    </row>
    <row r="127" spans="1:5" ht="89.25">
      <c r="A127" t="s">
        <v>53</v>
      </c>
      <c r="E127"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663</v>
      </c>
      <c s="38">
        <f>0+I9</f>
      </c>
      <c r="O3" t="s">
        <v>19</v>
      </c>
      <c t="s">
        <v>23</v>
      </c>
    </row>
    <row r="4" spans="1:16" ht="15" customHeight="1">
      <c r="A4" t="s">
        <v>17</v>
      </c>
      <c s="12" t="s">
        <v>121</v>
      </c>
      <c s="13" t="s">
        <v>614</v>
      </c>
      <c s="1"/>
      <c s="14" t="s">
        <v>615</v>
      </c>
      <c s="1"/>
      <c s="1"/>
      <c s="11"/>
      <c s="11"/>
      <c r="O4" t="s">
        <v>20</v>
      </c>
      <c t="s">
        <v>23</v>
      </c>
    </row>
    <row r="5" spans="1:16" ht="12.75" customHeight="1">
      <c r="A5" t="s">
        <v>124</v>
      </c>
      <c s="16" t="s">
        <v>18</v>
      </c>
      <c s="17" t="s">
        <v>663</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57.4</v>
      </c>
      <c s="33">
        <v>0</v>
      </c>
      <c s="33">
        <f>ROUND(ROUND(H10,2)*ROUND(G10,3),2)</f>
      </c>
      <c r="O10">
        <f>(I10*21)/100</f>
      </c>
      <c t="s">
        <v>23</v>
      </c>
    </row>
    <row r="11" spans="1:5" ht="12.75">
      <c r="A11" s="34" t="s">
        <v>50</v>
      </c>
      <c r="E11" s="35" t="s">
        <v>403</v>
      </c>
    </row>
    <row r="12" spans="1:5" ht="38.25">
      <c r="A12" s="36" t="s">
        <v>52</v>
      </c>
      <c r="E12" s="37" t="s">
        <v>664</v>
      </c>
    </row>
    <row r="13" spans="1:5" ht="306">
      <c r="A13" t="s">
        <v>53</v>
      </c>
      <c r="E13" s="35" t="s">
        <v>405</v>
      </c>
    </row>
    <row r="14" spans="1:16" ht="12.75">
      <c r="A14" s="25" t="s">
        <v>45</v>
      </c>
      <c s="29" t="s">
        <v>23</v>
      </c>
      <c s="29" t="s">
        <v>141</v>
      </c>
      <c s="25" t="s">
        <v>47</v>
      </c>
      <c s="30" t="s">
        <v>406</v>
      </c>
      <c s="31" t="s">
        <v>136</v>
      </c>
      <c s="32">
        <v>57.4</v>
      </c>
      <c s="33">
        <v>0</v>
      </c>
      <c s="33">
        <f>ROUND(ROUND(H14,2)*ROUND(G14,3),2)</f>
      </c>
      <c r="O14">
        <f>(I14*21)/100</f>
      </c>
      <c t="s">
        <v>23</v>
      </c>
    </row>
    <row r="15" spans="1:5" ht="25.5">
      <c r="A15" s="34" t="s">
        <v>50</v>
      </c>
      <c r="E15" s="35" t="s">
        <v>407</v>
      </c>
    </row>
    <row r="16" spans="1:5" ht="25.5">
      <c r="A16" s="36" t="s">
        <v>52</v>
      </c>
      <c r="E16" s="37" t="s">
        <v>628</v>
      </c>
    </row>
    <row r="17" spans="1:5" ht="280.5">
      <c r="A17" t="s">
        <v>53</v>
      </c>
      <c r="E17" s="35" t="s">
        <v>145</v>
      </c>
    </row>
    <row r="18" spans="1:16" ht="12.75">
      <c r="A18" s="25" t="s">
        <v>45</v>
      </c>
      <c s="29" t="s">
        <v>22</v>
      </c>
      <c s="29" t="s">
        <v>409</v>
      </c>
      <c s="25" t="s">
        <v>47</v>
      </c>
      <c s="30" t="s">
        <v>410</v>
      </c>
      <c s="31" t="s">
        <v>151</v>
      </c>
      <c s="32">
        <v>574</v>
      </c>
      <c s="33">
        <v>0</v>
      </c>
      <c s="33">
        <f>ROUND(ROUND(H18,2)*ROUND(G18,3),2)</f>
      </c>
      <c r="O18">
        <f>(I18*21)/100</f>
      </c>
      <c t="s">
        <v>23</v>
      </c>
    </row>
    <row r="19" spans="1:5" ht="12.75">
      <c r="A19" s="34" t="s">
        <v>50</v>
      </c>
      <c r="E19" s="35" t="s">
        <v>47</v>
      </c>
    </row>
    <row r="20" spans="1:5" ht="25.5">
      <c r="A20" s="36" t="s">
        <v>52</v>
      </c>
      <c r="E20" s="37" t="s">
        <v>665</v>
      </c>
    </row>
    <row r="21" spans="1:5" ht="38.25">
      <c r="A21" t="s">
        <v>53</v>
      </c>
      <c r="E21" s="35" t="s">
        <v>412</v>
      </c>
    </row>
    <row r="22" spans="1:16" ht="12.75">
      <c r="A22" s="25" t="s">
        <v>45</v>
      </c>
      <c s="29" t="s">
        <v>33</v>
      </c>
      <c s="29" t="s">
        <v>413</v>
      </c>
      <c s="25" t="s">
        <v>47</v>
      </c>
      <c s="30" t="s">
        <v>414</v>
      </c>
      <c s="31" t="s">
        <v>151</v>
      </c>
      <c s="32">
        <v>574</v>
      </c>
      <c s="33">
        <v>0</v>
      </c>
      <c s="33">
        <f>ROUND(ROUND(H22,2)*ROUND(G22,3),2)</f>
      </c>
      <c r="O22">
        <f>(I22*21)/100</f>
      </c>
      <c t="s">
        <v>23</v>
      </c>
    </row>
    <row r="23" spans="1:5" ht="12.75">
      <c r="A23" s="34" t="s">
        <v>50</v>
      </c>
      <c r="E23" s="35" t="s">
        <v>415</v>
      </c>
    </row>
    <row r="24" spans="1:5" ht="25.5">
      <c r="A24" s="36" t="s">
        <v>52</v>
      </c>
      <c r="E24" s="37" t="s">
        <v>665</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P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0+O9+O10+O11</f>
      </c>
      <c t="s">
        <v>22</v>
      </c>
    </row>
    <row r="3" spans="1:16" ht="15" customHeight="1">
      <c r="A3" t="s">
        <v>12</v>
      </c>
      <c s="12" t="s">
        <v>14</v>
      </c>
      <c s="13" t="s">
        <v>15</v>
      </c>
      <c s="1"/>
      <c s="14" t="s">
        <v>16</v>
      </c>
      <c s="1"/>
      <c s="9"/>
      <c s="8" t="s">
        <v>668</v>
      </c>
      <c s="38">
        <f>0+I9+I10+I11</f>
      </c>
      <c r="O3" t="s">
        <v>19</v>
      </c>
      <c t="s">
        <v>23</v>
      </c>
    </row>
    <row r="4" spans="1:16" ht="15" customHeight="1">
      <c r="A4" t="s">
        <v>17</v>
      </c>
      <c s="12" t="s">
        <v>121</v>
      </c>
      <c s="13" t="s">
        <v>666</v>
      </c>
      <c s="1"/>
      <c s="14" t="s">
        <v>667</v>
      </c>
      <c s="1"/>
      <c s="1"/>
      <c s="11"/>
      <c s="11"/>
      <c r="O4" t="s">
        <v>20</v>
      </c>
      <c t="s">
        <v>23</v>
      </c>
    </row>
    <row r="5" spans="1:16" ht="12.75" customHeight="1">
      <c r="A5" t="s">
        <v>124</v>
      </c>
      <c s="16" t="s">
        <v>18</v>
      </c>
      <c s="17" t="s">
        <v>668</v>
      </c>
      <c s="6"/>
      <c s="18" t="s">
        <v>455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5" ht="12.75" customHeight="1">
      <c r="A9" s="11" t="s">
        <v>43</v>
      </c>
      <c s="11"/>
      <c s="22" t="s">
        <v>27</v>
      </c>
      <c s="11"/>
      <c s="24" t="s">
        <v>44</v>
      </c>
      <c s="11"/>
      <c s="11"/>
      <c s="11"/>
      <c s="23">
        <f>0</f>
      </c>
      <c r="O9">
        <f>0</f>
      </c>
    </row>
    <row r="10" spans="1:15" ht="12.75" customHeight="1">
      <c r="A10" s="1" t="s">
        <v>43</v>
      </c>
      <c s="1"/>
      <c s="4" t="s">
        <v>29</v>
      </c>
      <c s="1"/>
      <c s="44" t="s">
        <v>133</v>
      </c>
      <c s="1"/>
      <c s="1"/>
      <c s="1"/>
      <c s="41">
        <f>0</f>
      </c>
      <c r="O10">
        <f>0</f>
      </c>
    </row>
    <row r="11" spans="1:15" ht="12.75" customHeight="1">
      <c r="A11" s="1" t="s">
        <v>43</v>
      </c>
      <c s="1"/>
      <c s="4" t="s">
        <v>40</v>
      </c>
      <c s="1"/>
      <c s="44" t="s">
        <v>212</v>
      </c>
      <c s="1"/>
      <c s="1"/>
      <c s="1"/>
      <c s="41">
        <f>0</f>
      </c>
      <c r="O11">
        <f>0</f>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669</v>
      </c>
      <c s="38">
        <f>0+I10</f>
      </c>
      <c r="O3" t="s">
        <v>19</v>
      </c>
      <c t="s">
        <v>23</v>
      </c>
    </row>
    <row r="4" spans="1:16" ht="15" customHeight="1">
      <c r="A4" t="s">
        <v>17</v>
      </c>
      <c s="12" t="s">
        <v>121</v>
      </c>
      <c s="13" t="s">
        <v>666</v>
      </c>
      <c s="1"/>
      <c s="14" t="s">
        <v>667</v>
      </c>
      <c s="1"/>
      <c s="1"/>
      <c s="11"/>
      <c s="11"/>
      <c r="O4" t="s">
        <v>20</v>
      </c>
      <c t="s">
        <v>23</v>
      </c>
    </row>
    <row r="5" spans="1:16" ht="12.75" customHeight="1">
      <c r="A5" t="s">
        <v>124</v>
      </c>
      <c s="12" t="s">
        <v>121</v>
      </c>
      <c s="13" t="s">
        <v>669</v>
      </c>
      <c s="1"/>
      <c s="14" t="s">
        <v>457</v>
      </c>
      <c s="1"/>
      <c s="1"/>
      <c s="1"/>
      <c s="1"/>
      <c r="O5" t="s">
        <v>21</v>
      </c>
      <c t="s">
        <v>23</v>
      </c>
    </row>
    <row r="6" spans="1:9" ht="12.75" customHeight="1">
      <c r="A6" t="s">
        <v>229</v>
      </c>
      <c s="16" t="s">
        <v>18</v>
      </c>
      <c s="17" t="s">
        <v>669</v>
      </c>
      <c s="6"/>
      <c s="18" t="s">
        <v>458</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0+I11+I15+I19</f>
      </c>
      <c>
        <f>0+O11+O15+O19</f>
      </c>
    </row>
    <row r="11" spans="1:16" ht="12.75">
      <c r="A11" s="25" t="s">
        <v>45</v>
      </c>
      <c s="29" t="s">
        <v>29</v>
      </c>
      <c s="29" t="s">
        <v>670</v>
      </c>
      <c s="25" t="s">
        <v>47</v>
      </c>
      <c s="30" t="s">
        <v>671</v>
      </c>
      <c s="31" t="s">
        <v>151</v>
      </c>
      <c s="32">
        <v>100</v>
      </c>
      <c s="33">
        <v>0</v>
      </c>
      <c s="33">
        <f>ROUND(ROUND(H11,2)*ROUND(G11,3),2)</f>
      </c>
      <c r="O11">
        <f>(I11*21)/100</f>
      </c>
      <c t="s">
        <v>23</v>
      </c>
    </row>
    <row r="12" spans="1:5" ht="12.75">
      <c r="A12" s="34" t="s">
        <v>50</v>
      </c>
      <c r="E12" s="35" t="s">
        <v>47</v>
      </c>
    </row>
    <row r="13" spans="1:5" ht="25.5">
      <c r="A13" s="36" t="s">
        <v>52</v>
      </c>
      <c r="E13" s="37" t="s">
        <v>672</v>
      </c>
    </row>
    <row r="14" spans="1:5" ht="51">
      <c r="A14" t="s">
        <v>53</v>
      </c>
      <c r="E14" s="35" t="s">
        <v>276</v>
      </c>
    </row>
    <row r="15" spans="1:16" ht="12.75">
      <c r="A15" s="25" t="s">
        <v>45</v>
      </c>
      <c s="29" t="s">
        <v>23</v>
      </c>
      <c s="29" t="s">
        <v>673</v>
      </c>
      <c s="25" t="s">
        <v>47</v>
      </c>
      <c s="30" t="s">
        <v>674</v>
      </c>
      <c s="31" t="s">
        <v>151</v>
      </c>
      <c s="32">
        <v>84</v>
      </c>
      <c s="33">
        <v>0</v>
      </c>
      <c s="33">
        <f>ROUND(ROUND(H15,2)*ROUND(G15,3),2)</f>
      </c>
      <c r="O15">
        <f>(I15*21)/100</f>
      </c>
      <c t="s">
        <v>23</v>
      </c>
    </row>
    <row r="16" spans="1:5" ht="12.75">
      <c r="A16" s="34" t="s">
        <v>50</v>
      </c>
      <c r="E16" s="35" t="s">
        <v>47</v>
      </c>
    </row>
    <row r="17" spans="1:5" ht="25.5">
      <c r="A17" s="36" t="s">
        <v>52</v>
      </c>
      <c r="E17" s="37" t="s">
        <v>675</v>
      </c>
    </row>
    <row r="18" spans="1:5" ht="153">
      <c r="A18" t="s">
        <v>53</v>
      </c>
      <c r="E18" s="35" t="s">
        <v>314</v>
      </c>
    </row>
    <row r="19" spans="1:16" ht="25.5">
      <c r="A19" s="25" t="s">
        <v>45</v>
      </c>
      <c s="29" t="s">
        <v>22</v>
      </c>
      <c s="29" t="s">
        <v>676</v>
      </c>
      <c s="25" t="s">
        <v>47</v>
      </c>
      <c s="30" t="s">
        <v>677</v>
      </c>
      <c s="31" t="s">
        <v>151</v>
      </c>
      <c s="32">
        <v>16</v>
      </c>
      <c s="33">
        <v>0</v>
      </c>
      <c s="33">
        <f>ROUND(ROUND(H19,2)*ROUND(G19,3),2)</f>
      </c>
      <c r="O19">
        <f>(I19*21)/100</f>
      </c>
      <c t="s">
        <v>23</v>
      </c>
    </row>
    <row r="20" spans="1:5" ht="12.75">
      <c r="A20" s="34" t="s">
        <v>50</v>
      </c>
      <c r="E20" s="35" t="s">
        <v>47</v>
      </c>
    </row>
    <row r="21" spans="1:5" ht="25.5">
      <c r="A21" s="36" t="s">
        <v>52</v>
      </c>
      <c r="E21" s="37" t="s">
        <v>678</v>
      </c>
    </row>
    <row r="22" spans="1:5" ht="153">
      <c r="A22" t="s">
        <v>53</v>
      </c>
      <c r="E22" s="35" t="s">
        <v>314</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681</v>
      </c>
      <c s="38">
        <f>0+I9+I14+I23</f>
      </c>
      <c r="O3" t="s">
        <v>19</v>
      </c>
      <c t="s">
        <v>23</v>
      </c>
    </row>
    <row r="4" spans="1:16" ht="15" customHeight="1">
      <c r="A4" t="s">
        <v>17</v>
      </c>
      <c s="12" t="s">
        <v>121</v>
      </c>
      <c s="13" t="s">
        <v>679</v>
      </c>
      <c s="1"/>
      <c s="14" t="s">
        <v>680</v>
      </c>
      <c s="1"/>
      <c s="1"/>
      <c s="11"/>
      <c s="11"/>
      <c r="O4" t="s">
        <v>20</v>
      </c>
      <c t="s">
        <v>23</v>
      </c>
    </row>
    <row r="5" spans="1:16" ht="12.75" customHeight="1">
      <c r="A5" t="s">
        <v>124</v>
      </c>
      <c s="16" t="s">
        <v>18</v>
      </c>
      <c s="17" t="s">
        <v>681</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386.1</v>
      </c>
      <c s="33">
        <v>0</v>
      </c>
      <c s="33">
        <f>ROUND(ROUND(H10,2)*ROUND(G10,3),2)</f>
      </c>
      <c r="O10">
        <f>(I10*21)/100</f>
      </c>
      <c t="s">
        <v>23</v>
      </c>
    </row>
    <row r="11" spans="1:5" ht="25.5">
      <c r="A11" s="34" t="s">
        <v>50</v>
      </c>
      <c r="E11" s="35" t="s">
        <v>130</v>
      </c>
    </row>
    <row r="12" spans="1:5" ht="12.75">
      <c r="A12" s="36" t="s">
        <v>52</v>
      </c>
      <c r="E12" s="37" t="s">
        <v>682</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214.5</v>
      </c>
      <c s="33">
        <v>0</v>
      </c>
      <c s="33">
        <f>ROUND(ROUND(H15,2)*ROUND(G15,3),2)</f>
      </c>
      <c r="O15">
        <f>(I15*21)/100</f>
      </c>
      <c t="s">
        <v>23</v>
      </c>
    </row>
    <row r="16" spans="1:5" ht="12.75">
      <c r="A16" s="34" t="s">
        <v>50</v>
      </c>
      <c r="E16" s="35" t="s">
        <v>47</v>
      </c>
    </row>
    <row r="17" spans="1:5" ht="38.25">
      <c r="A17" s="36" t="s">
        <v>52</v>
      </c>
      <c r="E17" s="37" t="s">
        <v>683</v>
      </c>
    </row>
    <row r="18" spans="1:5" ht="369.75">
      <c r="A18" t="s">
        <v>53</v>
      </c>
      <c r="E18" s="35" t="s">
        <v>138</v>
      </c>
    </row>
    <row r="19" spans="1:16" ht="25.5">
      <c r="A19" s="25" t="s">
        <v>45</v>
      </c>
      <c s="29" t="s">
        <v>22</v>
      </c>
      <c s="29" t="s">
        <v>141</v>
      </c>
      <c s="25" t="s">
        <v>47</v>
      </c>
      <c s="30" t="s">
        <v>142</v>
      </c>
      <c s="31" t="s">
        <v>136</v>
      </c>
      <c s="32">
        <v>214.5</v>
      </c>
      <c s="33">
        <v>0</v>
      </c>
      <c s="33">
        <f>ROUND(ROUND(H19,2)*ROUND(G19,3),2)</f>
      </c>
      <c r="O19">
        <f>(I19*21)/100</f>
      </c>
      <c t="s">
        <v>23</v>
      </c>
    </row>
    <row r="20" spans="1:5" ht="12.75">
      <c r="A20" s="34" t="s">
        <v>50</v>
      </c>
      <c r="E20" s="35" t="s">
        <v>143</v>
      </c>
    </row>
    <row r="21" spans="1:5" ht="114.75">
      <c r="A21" s="36" t="s">
        <v>52</v>
      </c>
      <c r="E21" s="37" t="s">
        <v>684</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390</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0+O9+O26+O71</f>
      </c>
      <c t="s">
        <v>22</v>
      </c>
    </row>
    <row r="3" spans="1:16" ht="15" customHeight="1">
      <c r="A3" t="s">
        <v>12</v>
      </c>
      <c s="12" t="s">
        <v>14</v>
      </c>
      <c s="13" t="s">
        <v>15</v>
      </c>
      <c s="1"/>
      <c s="14" t="s">
        <v>16</v>
      </c>
      <c s="1"/>
      <c s="9"/>
      <c s="8" t="s">
        <v>687</v>
      </c>
      <c s="38">
        <f>0+I9+I26+I71</f>
      </c>
      <c r="O3" t="s">
        <v>19</v>
      </c>
      <c t="s">
        <v>23</v>
      </c>
    </row>
    <row r="4" spans="1:16" ht="15" customHeight="1">
      <c r="A4" t="s">
        <v>17</v>
      </c>
      <c s="12" t="s">
        <v>121</v>
      </c>
      <c s="13" t="s">
        <v>685</v>
      </c>
      <c s="1"/>
      <c s="14" t="s">
        <v>686</v>
      </c>
      <c s="1"/>
      <c s="1"/>
      <c s="11"/>
      <c s="11"/>
      <c r="O4" t="s">
        <v>20</v>
      </c>
      <c t="s">
        <v>23</v>
      </c>
    </row>
    <row r="5" spans="1:16" ht="12.75" customHeight="1">
      <c r="A5" t="s">
        <v>124</v>
      </c>
      <c s="16" t="s">
        <v>18</v>
      </c>
      <c s="17" t="s">
        <v>687</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412.92</v>
      </c>
      <c s="33">
        <v>0</v>
      </c>
      <c s="33">
        <f>ROUND(ROUND(H10,2)*ROUND(G10,3),2)</f>
      </c>
      <c r="O10">
        <f>(I10*21)/100</f>
      </c>
      <c t="s">
        <v>23</v>
      </c>
    </row>
    <row r="11" spans="1:5" ht="12.75">
      <c r="A11" s="34" t="s">
        <v>50</v>
      </c>
      <c r="E11" s="35" t="s">
        <v>159</v>
      </c>
    </row>
    <row r="12" spans="1:5" ht="51">
      <c r="A12" s="36" t="s">
        <v>52</v>
      </c>
      <c r="E12" s="37" t="s">
        <v>688</v>
      </c>
    </row>
    <row r="13" spans="1:5" ht="25.5">
      <c r="A13" t="s">
        <v>53</v>
      </c>
      <c r="E13" s="35" t="s">
        <v>132</v>
      </c>
    </row>
    <row r="14" spans="1:16" ht="12.75">
      <c r="A14" s="25" t="s">
        <v>45</v>
      </c>
      <c s="29" t="s">
        <v>23</v>
      </c>
      <c s="29" t="s">
        <v>161</v>
      </c>
      <c s="25" t="s">
        <v>47</v>
      </c>
      <c s="30" t="s">
        <v>162</v>
      </c>
      <c s="31" t="s">
        <v>129</v>
      </c>
      <c s="32">
        <v>466.2</v>
      </c>
      <c s="33">
        <v>0</v>
      </c>
      <c s="33">
        <f>ROUND(ROUND(H14,2)*ROUND(G14,3),2)</f>
      </c>
      <c r="O14">
        <f>(I14*21)/100</f>
      </c>
      <c t="s">
        <v>23</v>
      </c>
    </row>
    <row r="15" spans="1:5" ht="25.5">
      <c r="A15" s="34" t="s">
        <v>50</v>
      </c>
      <c r="E15" s="35" t="s">
        <v>163</v>
      </c>
    </row>
    <row r="16" spans="1:5" ht="12.75">
      <c r="A16" s="36" t="s">
        <v>52</v>
      </c>
      <c r="E16" s="37" t="s">
        <v>689</v>
      </c>
    </row>
    <row r="17" spans="1:5" ht="25.5">
      <c r="A17" t="s">
        <v>53</v>
      </c>
      <c r="E17" s="35" t="s">
        <v>132</v>
      </c>
    </row>
    <row r="18" spans="1:16" ht="12.75">
      <c r="A18" s="25" t="s">
        <v>45</v>
      </c>
      <c s="29" t="s">
        <v>22</v>
      </c>
      <c s="29" t="s">
        <v>165</v>
      </c>
      <c s="25" t="s">
        <v>47</v>
      </c>
      <c s="30" t="s">
        <v>166</v>
      </c>
      <c s="31" t="s">
        <v>129</v>
      </c>
      <c s="32">
        <v>79.825</v>
      </c>
      <c s="33">
        <v>0</v>
      </c>
      <c s="33">
        <f>ROUND(ROUND(H18,2)*ROUND(G18,3),2)</f>
      </c>
      <c r="O18">
        <f>(I18*21)/100</f>
      </c>
      <c t="s">
        <v>23</v>
      </c>
    </row>
    <row r="19" spans="1:5" ht="12.75">
      <c r="A19" s="34" t="s">
        <v>50</v>
      </c>
      <c r="E19" s="35" t="s">
        <v>167</v>
      </c>
    </row>
    <row r="20" spans="1:5" ht="76.5">
      <c r="A20" s="36" t="s">
        <v>52</v>
      </c>
      <c r="E20" s="37" t="s">
        <v>690</v>
      </c>
    </row>
    <row r="21" spans="1:5" ht="25.5">
      <c r="A21" t="s">
        <v>53</v>
      </c>
      <c r="E21" s="35" t="s">
        <v>132</v>
      </c>
    </row>
    <row r="22" spans="1:16" ht="12.75">
      <c r="A22" s="25" t="s">
        <v>45</v>
      </c>
      <c s="29" t="s">
        <v>33</v>
      </c>
      <c s="29" t="s">
        <v>165</v>
      </c>
      <c s="25" t="s">
        <v>23</v>
      </c>
      <c s="30" t="s">
        <v>166</v>
      </c>
      <c s="31" t="s">
        <v>129</v>
      </c>
      <c s="32">
        <v>226.8</v>
      </c>
      <c s="33">
        <v>0</v>
      </c>
      <c s="33">
        <f>ROUND(ROUND(H22,2)*ROUND(G22,3),2)</f>
      </c>
      <c r="O22">
        <f>(I22*21)/100</f>
      </c>
      <c t="s">
        <v>23</v>
      </c>
    </row>
    <row r="23" spans="1:5" ht="38.25">
      <c r="A23" s="34" t="s">
        <v>50</v>
      </c>
      <c r="E23" s="35" t="s">
        <v>169</v>
      </c>
    </row>
    <row r="24" spans="1:5" ht="51">
      <c r="A24" s="36" t="s">
        <v>52</v>
      </c>
      <c r="E24" s="37" t="s">
        <v>691</v>
      </c>
    </row>
    <row r="25" spans="1:5" ht="25.5">
      <c r="A25" t="s">
        <v>53</v>
      </c>
      <c r="E25" s="35" t="s">
        <v>132</v>
      </c>
    </row>
    <row r="26" spans="1:18" ht="12.75" customHeight="1">
      <c r="A26" s="6" t="s">
        <v>43</v>
      </c>
      <c s="6"/>
      <c s="42" t="s">
        <v>29</v>
      </c>
      <c s="6"/>
      <c s="27" t="s">
        <v>133</v>
      </c>
      <c s="6"/>
      <c s="6"/>
      <c s="6"/>
      <c s="43">
        <f>0+Q26</f>
      </c>
      <c r="O26">
        <f>0+R26</f>
      </c>
      <c r="Q26">
        <f>0+I27+I31+I35+I39+I43+I47+I51+I55+I59+I63+I67</f>
      </c>
      <c>
        <f>0+O27+O31+O35+O39+O43+O47+O51+O55+O59+O63+O67</f>
      </c>
    </row>
    <row r="27" spans="1:16" ht="12.75">
      <c r="A27" s="25" t="s">
        <v>45</v>
      </c>
      <c s="29" t="s">
        <v>35</v>
      </c>
      <c s="29" t="s">
        <v>171</v>
      </c>
      <c s="25" t="s">
        <v>47</v>
      </c>
      <c s="30" t="s">
        <v>172</v>
      </c>
      <c s="31" t="s">
        <v>151</v>
      </c>
      <c s="32">
        <v>2294</v>
      </c>
      <c s="33">
        <v>0</v>
      </c>
      <c s="33">
        <f>ROUND(ROUND(H27,2)*ROUND(G27,3),2)</f>
      </c>
      <c r="O27">
        <f>(I27*21)/100</f>
      </c>
      <c t="s">
        <v>23</v>
      </c>
    </row>
    <row r="28" spans="1:5" ht="12.75">
      <c r="A28" s="34" t="s">
        <v>50</v>
      </c>
      <c r="E28" s="35" t="s">
        <v>47</v>
      </c>
    </row>
    <row r="29" spans="1:5" ht="51">
      <c r="A29" s="36" t="s">
        <v>52</v>
      </c>
      <c r="E29" s="37" t="s">
        <v>692</v>
      </c>
    </row>
    <row r="30" spans="1:5" ht="25.5">
      <c r="A30" t="s">
        <v>53</v>
      </c>
      <c r="E30" s="35" t="s">
        <v>174</v>
      </c>
    </row>
    <row r="31" spans="1:16" ht="25.5">
      <c r="A31" s="25" t="s">
        <v>45</v>
      </c>
      <c s="29" t="s">
        <v>37</v>
      </c>
      <c s="29" t="s">
        <v>175</v>
      </c>
      <c s="25" t="s">
        <v>47</v>
      </c>
      <c s="30" t="s">
        <v>176</v>
      </c>
      <c s="31" t="s">
        <v>136</v>
      </c>
      <c s="32">
        <v>233.1</v>
      </c>
      <c s="33">
        <v>0</v>
      </c>
      <c s="33">
        <f>ROUND(ROUND(H31,2)*ROUND(G31,3),2)</f>
      </c>
      <c r="O31">
        <f>(I31*21)/100</f>
      </c>
      <c t="s">
        <v>23</v>
      </c>
    </row>
    <row r="32" spans="1:5" ht="12.75">
      <c r="A32" s="34" t="s">
        <v>50</v>
      </c>
      <c r="E32" s="35" t="s">
        <v>177</v>
      </c>
    </row>
    <row r="33" spans="1:5" ht="63.75">
      <c r="A33" s="36" t="s">
        <v>52</v>
      </c>
      <c r="E33" s="37" t="s">
        <v>693</v>
      </c>
    </row>
    <row r="34" spans="1:5" ht="63.75">
      <c r="A34" t="s">
        <v>53</v>
      </c>
      <c r="E34" s="35" t="s">
        <v>179</v>
      </c>
    </row>
    <row r="35" spans="1:16" ht="25.5">
      <c r="A35" s="25" t="s">
        <v>45</v>
      </c>
      <c s="29" t="s">
        <v>76</v>
      </c>
      <c s="29" t="s">
        <v>181</v>
      </c>
      <c s="25" t="s">
        <v>47</v>
      </c>
      <c s="30" t="s">
        <v>182</v>
      </c>
      <c s="31" t="s">
        <v>136</v>
      </c>
      <c s="32">
        <v>113.4</v>
      </c>
      <c s="33">
        <v>0</v>
      </c>
      <c s="33">
        <f>ROUND(ROUND(H35,2)*ROUND(G35,3),2)</f>
      </c>
      <c r="O35">
        <f>(I35*21)/100</f>
      </c>
      <c t="s">
        <v>23</v>
      </c>
    </row>
    <row r="36" spans="1:5" ht="12.75">
      <c r="A36" s="34" t="s">
        <v>50</v>
      </c>
      <c r="E36" s="35" t="s">
        <v>47</v>
      </c>
    </row>
    <row r="37" spans="1:5" ht="51">
      <c r="A37" s="36" t="s">
        <v>52</v>
      </c>
      <c r="E37" s="37" t="s">
        <v>694</v>
      </c>
    </row>
    <row r="38" spans="1:5" ht="63.75">
      <c r="A38" t="s">
        <v>53</v>
      </c>
      <c r="E38" s="35" t="s">
        <v>179</v>
      </c>
    </row>
    <row r="39" spans="1:16" ht="12.75">
      <c r="A39" s="25" t="s">
        <v>45</v>
      </c>
      <c s="29" t="s">
        <v>80</v>
      </c>
      <c s="29" t="s">
        <v>621</v>
      </c>
      <c s="25" t="s">
        <v>47</v>
      </c>
      <c s="30" t="s">
        <v>622</v>
      </c>
      <c s="31" t="s">
        <v>186</v>
      </c>
      <c s="32">
        <v>610</v>
      </c>
      <c s="33">
        <v>0</v>
      </c>
      <c s="33">
        <f>ROUND(ROUND(H39,2)*ROUND(G39,3),2)</f>
      </c>
      <c r="O39">
        <f>(I39*21)/100</f>
      </c>
      <c t="s">
        <v>23</v>
      </c>
    </row>
    <row r="40" spans="1:5" ht="12.75">
      <c r="A40" s="34" t="s">
        <v>50</v>
      </c>
      <c r="E40" s="35" t="s">
        <v>47</v>
      </c>
    </row>
    <row r="41" spans="1:5" ht="25.5">
      <c r="A41" s="36" t="s">
        <v>52</v>
      </c>
      <c r="E41" s="37" t="s">
        <v>695</v>
      </c>
    </row>
    <row r="42" spans="1:5" ht="63.75">
      <c r="A42" t="s">
        <v>53</v>
      </c>
      <c r="E42" s="35" t="s">
        <v>179</v>
      </c>
    </row>
    <row r="43" spans="1:16" ht="25.5">
      <c r="A43" s="25" t="s">
        <v>45</v>
      </c>
      <c s="29" t="s">
        <v>40</v>
      </c>
      <c s="29" t="s">
        <v>188</v>
      </c>
      <c s="25" t="s">
        <v>47</v>
      </c>
      <c s="30" t="s">
        <v>189</v>
      </c>
      <c s="31" t="s">
        <v>136</v>
      </c>
      <c s="32">
        <v>1532</v>
      </c>
      <c s="33">
        <v>0</v>
      </c>
      <c s="33">
        <f>ROUND(ROUND(H43,2)*ROUND(G43,3),2)</f>
      </c>
      <c r="O43">
        <f>(I43*21)/100</f>
      </c>
      <c t="s">
        <v>23</v>
      </c>
    </row>
    <row r="44" spans="1:5" ht="25.5">
      <c r="A44" s="34" t="s">
        <v>50</v>
      </c>
      <c r="E44" s="35" t="s">
        <v>190</v>
      </c>
    </row>
    <row r="45" spans="1:5" ht="369.75">
      <c r="A45" s="36" t="s">
        <v>52</v>
      </c>
      <c r="E45" s="37" t="s">
        <v>696</v>
      </c>
    </row>
    <row r="46" spans="1:5" ht="63.75">
      <c r="A46" t="s">
        <v>53</v>
      </c>
      <c r="E46" s="35" t="s">
        <v>179</v>
      </c>
    </row>
    <row r="47" spans="1:16" ht="12.75">
      <c r="A47" s="25" t="s">
        <v>45</v>
      </c>
      <c s="29" t="s">
        <v>42</v>
      </c>
      <c s="29" t="s">
        <v>192</v>
      </c>
      <c s="25" t="s">
        <v>47</v>
      </c>
      <c s="30" t="s">
        <v>193</v>
      </c>
      <c s="31" t="s">
        <v>136</v>
      </c>
      <c s="32">
        <v>229.4</v>
      </c>
      <c s="33">
        <v>0</v>
      </c>
      <c s="33">
        <f>ROUND(ROUND(H47,2)*ROUND(G47,3),2)</f>
      </c>
      <c r="O47">
        <f>(I47*21)/100</f>
      </c>
      <c t="s">
        <v>23</v>
      </c>
    </row>
    <row r="48" spans="1:5" ht="12.75">
      <c r="A48" s="34" t="s">
        <v>50</v>
      </c>
      <c r="E48" s="35" t="s">
        <v>194</v>
      </c>
    </row>
    <row r="49" spans="1:5" ht="25.5">
      <c r="A49" s="36" t="s">
        <v>52</v>
      </c>
      <c r="E49" s="37" t="s">
        <v>697</v>
      </c>
    </row>
    <row r="50" spans="1:5" ht="38.25">
      <c r="A50" t="s">
        <v>53</v>
      </c>
      <c r="E50" s="35" t="s">
        <v>196</v>
      </c>
    </row>
    <row r="51" spans="1:16" ht="12.75">
      <c r="A51" s="25" t="s">
        <v>45</v>
      </c>
      <c s="29" t="s">
        <v>92</v>
      </c>
      <c s="29" t="s">
        <v>197</v>
      </c>
      <c s="25" t="s">
        <v>47</v>
      </c>
      <c s="30" t="s">
        <v>198</v>
      </c>
      <c s="31" t="s">
        <v>151</v>
      </c>
      <c s="32">
        <v>2294</v>
      </c>
      <c s="33">
        <v>0</v>
      </c>
      <c s="33">
        <f>ROUND(ROUND(H51,2)*ROUND(G51,3),2)</f>
      </c>
      <c r="O51">
        <f>(I51*21)/100</f>
      </c>
      <c t="s">
        <v>23</v>
      </c>
    </row>
    <row r="52" spans="1:5" ht="12.75">
      <c r="A52" s="34" t="s">
        <v>50</v>
      </c>
      <c r="E52" s="35" t="s">
        <v>47</v>
      </c>
    </row>
    <row r="53" spans="1:5" ht="38.25">
      <c r="A53" s="36" t="s">
        <v>52</v>
      </c>
      <c r="E53" s="37" t="s">
        <v>698</v>
      </c>
    </row>
    <row r="54" spans="1:5" ht="25.5">
      <c r="A54" t="s">
        <v>53</v>
      </c>
      <c r="E54" s="35" t="s">
        <v>200</v>
      </c>
    </row>
    <row r="55" spans="1:16" ht="12.75">
      <c r="A55" s="25" t="s">
        <v>45</v>
      </c>
      <c s="29" t="s">
        <v>98</v>
      </c>
      <c s="29" t="s">
        <v>201</v>
      </c>
      <c s="25" t="s">
        <v>47</v>
      </c>
      <c s="30" t="s">
        <v>202</v>
      </c>
      <c s="31" t="s">
        <v>186</v>
      </c>
      <c s="32">
        <v>4588</v>
      </c>
      <c s="33">
        <v>0</v>
      </c>
      <c s="33">
        <f>ROUND(ROUND(H55,2)*ROUND(G55,3),2)</f>
      </c>
      <c r="O55">
        <f>(I55*21)/100</f>
      </c>
      <c t="s">
        <v>23</v>
      </c>
    </row>
    <row r="56" spans="1:5" ht="12.75">
      <c r="A56" s="34" t="s">
        <v>50</v>
      </c>
      <c r="E56" s="35" t="s">
        <v>47</v>
      </c>
    </row>
    <row r="57" spans="1:5" ht="51">
      <c r="A57" s="36" t="s">
        <v>52</v>
      </c>
      <c r="E57" s="37" t="s">
        <v>699</v>
      </c>
    </row>
    <row r="58" spans="1:5" ht="25.5">
      <c r="A58" t="s">
        <v>53</v>
      </c>
      <c r="E58" s="35" t="s">
        <v>200</v>
      </c>
    </row>
    <row r="59" spans="1:16" ht="12.75">
      <c r="A59" s="25" t="s">
        <v>45</v>
      </c>
      <c s="29" t="s">
        <v>105</v>
      </c>
      <c s="29" t="s">
        <v>700</v>
      </c>
      <c s="25" t="s">
        <v>47</v>
      </c>
      <c s="30" t="s">
        <v>701</v>
      </c>
      <c s="31" t="s">
        <v>186</v>
      </c>
      <c s="32">
        <v>560</v>
      </c>
      <c s="33">
        <v>0</v>
      </c>
      <c s="33">
        <f>ROUND(ROUND(H59,2)*ROUND(G59,3),2)</f>
      </c>
      <c r="O59">
        <f>(I59*21)/100</f>
      </c>
      <c t="s">
        <v>23</v>
      </c>
    </row>
    <row r="60" spans="1:5" ht="12.75">
      <c r="A60" s="34" t="s">
        <v>50</v>
      </c>
      <c r="E60" s="35" t="s">
        <v>47</v>
      </c>
    </row>
    <row r="61" spans="1:5" ht="63.75">
      <c r="A61" s="36" t="s">
        <v>52</v>
      </c>
      <c r="E61" s="37" t="s">
        <v>702</v>
      </c>
    </row>
    <row r="62" spans="1:5" ht="25.5">
      <c r="A62" t="s">
        <v>53</v>
      </c>
      <c r="E62" s="35" t="s">
        <v>200</v>
      </c>
    </row>
    <row r="63" spans="1:16" ht="12.75">
      <c r="A63" s="25" t="s">
        <v>45</v>
      </c>
      <c s="29" t="s">
        <v>108</v>
      </c>
      <c s="29" t="s">
        <v>204</v>
      </c>
      <c s="25" t="s">
        <v>205</v>
      </c>
      <c s="30" t="s">
        <v>206</v>
      </c>
      <c s="31" t="s">
        <v>186</v>
      </c>
      <c s="32">
        <v>147</v>
      </c>
      <c s="33">
        <v>0</v>
      </c>
      <c s="33">
        <f>ROUND(ROUND(H63,2)*ROUND(G63,3),2)</f>
      </c>
      <c r="O63">
        <f>(I63*21)/100</f>
      </c>
      <c t="s">
        <v>23</v>
      </c>
    </row>
    <row r="64" spans="1:5" ht="12.75">
      <c r="A64" s="34" t="s">
        <v>50</v>
      </c>
      <c r="E64" s="35" t="s">
        <v>47</v>
      </c>
    </row>
    <row r="65" spans="1:5" ht="102">
      <c r="A65" s="36" t="s">
        <v>52</v>
      </c>
      <c r="E65" s="37" t="s">
        <v>703</v>
      </c>
    </row>
    <row r="66" spans="1:5" ht="25.5">
      <c r="A66" t="s">
        <v>53</v>
      </c>
      <c r="E66" s="35" t="s">
        <v>200</v>
      </c>
    </row>
    <row r="67" spans="1:16" ht="12.75">
      <c r="A67" s="25" t="s">
        <v>45</v>
      </c>
      <c s="29" t="s">
        <v>112</v>
      </c>
      <c s="29" t="s">
        <v>208</v>
      </c>
      <c s="25" t="s">
        <v>47</v>
      </c>
      <c s="30" t="s">
        <v>209</v>
      </c>
      <c s="31" t="s">
        <v>136</v>
      </c>
      <c s="32">
        <v>1746.5</v>
      </c>
      <c s="33">
        <v>0</v>
      </c>
      <c s="33">
        <f>ROUND(ROUND(H67,2)*ROUND(G67,3),2)</f>
      </c>
      <c r="O67">
        <f>(I67*21)/100</f>
      </c>
      <c t="s">
        <v>23</v>
      </c>
    </row>
    <row r="68" spans="1:5" ht="12.75">
      <c r="A68" s="34" t="s">
        <v>50</v>
      </c>
      <c r="E68" s="35" t="s">
        <v>47</v>
      </c>
    </row>
    <row r="69" spans="1:5" ht="76.5">
      <c r="A69" s="36" t="s">
        <v>52</v>
      </c>
      <c r="E69" s="37" t="s">
        <v>704</v>
      </c>
    </row>
    <row r="70" spans="1:5" ht="191.25">
      <c r="A70" t="s">
        <v>53</v>
      </c>
      <c r="E70" s="35" t="s">
        <v>211</v>
      </c>
    </row>
    <row r="71" spans="1:18" ht="12.75" customHeight="1">
      <c r="A71" s="6" t="s">
        <v>43</v>
      </c>
      <c s="6"/>
      <c s="42" t="s">
        <v>40</v>
      </c>
      <c s="6"/>
      <c s="27" t="s">
        <v>212</v>
      </c>
      <c s="6"/>
      <c s="6"/>
      <c s="6"/>
      <c s="43">
        <f>0+Q71</f>
      </c>
      <c r="O71">
        <f>0+R71</f>
      </c>
      <c r="Q71">
        <f>0+I72+I76+I80+I84</f>
      </c>
      <c>
        <f>0+O72+O76+O80+O84</f>
      </c>
    </row>
    <row r="72" spans="1:16" ht="12.75">
      <c r="A72" s="25" t="s">
        <v>45</v>
      </c>
      <c s="29" t="s">
        <v>116</v>
      </c>
      <c s="29" t="s">
        <v>489</v>
      </c>
      <c s="25" t="s">
        <v>47</v>
      </c>
      <c s="30" t="s">
        <v>490</v>
      </c>
      <c s="31" t="s">
        <v>151</v>
      </c>
      <c s="32">
        <v>152.5</v>
      </c>
      <c s="33">
        <v>0</v>
      </c>
      <c s="33">
        <f>ROUND(ROUND(H72,2)*ROUND(G72,3),2)</f>
      </c>
      <c r="O72">
        <f>(I72*21)/100</f>
      </c>
      <c t="s">
        <v>23</v>
      </c>
    </row>
    <row r="73" spans="1:5" ht="12.75">
      <c r="A73" s="34" t="s">
        <v>50</v>
      </c>
      <c r="E73" s="35" t="s">
        <v>47</v>
      </c>
    </row>
    <row r="74" spans="1:5" ht="51">
      <c r="A74" s="36" t="s">
        <v>52</v>
      </c>
      <c r="E74" s="37" t="s">
        <v>705</v>
      </c>
    </row>
    <row r="75" spans="1:5" ht="12.75">
      <c r="A75" t="s">
        <v>53</v>
      </c>
      <c r="E75" s="35" t="s">
        <v>492</v>
      </c>
    </row>
    <row r="76" spans="1:16" ht="12.75">
      <c r="A76" s="25" t="s">
        <v>45</v>
      </c>
      <c s="29" t="s">
        <v>217</v>
      </c>
      <c s="29" t="s">
        <v>213</v>
      </c>
      <c s="25" t="s">
        <v>47</v>
      </c>
      <c s="30" t="s">
        <v>214</v>
      </c>
      <c s="31" t="s">
        <v>186</v>
      </c>
      <c s="32">
        <v>58</v>
      </c>
      <c s="33">
        <v>0</v>
      </c>
      <c s="33">
        <f>ROUND(ROUND(H76,2)*ROUND(G76,3),2)</f>
      </c>
      <c r="O76">
        <f>(I76*21)/100</f>
      </c>
      <c t="s">
        <v>23</v>
      </c>
    </row>
    <row r="77" spans="1:5" ht="12.75">
      <c r="A77" s="34" t="s">
        <v>50</v>
      </c>
      <c r="E77" s="35" t="s">
        <v>47</v>
      </c>
    </row>
    <row r="78" spans="1:5" ht="102">
      <c r="A78" s="36" t="s">
        <v>52</v>
      </c>
      <c r="E78" s="37" t="s">
        <v>706</v>
      </c>
    </row>
    <row r="79" spans="1:5" ht="25.5">
      <c r="A79" t="s">
        <v>53</v>
      </c>
      <c r="E79" s="35" t="s">
        <v>216</v>
      </c>
    </row>
    <row r="80" spans="1:16" ht="12.75">
      <c r="A80" s="25" t="s">
        <v>45</v>
      </c>
      <c s="29" t="s">
        <v>222</v>
      </c>
      <c s="29" t="s">
        <v>494</v>
      </c>
      <c s="25" t="s">
        <v>47</v>
      </c>
      <c s="30" t="s">
        <v>495</v>
      </c>
      <c s="31" t="s">
        <v>186</v>
      </c>
      <c s="32">
        <v>30</v>
      </c>
      <c s="33">
        <v>0</v>
      </c>
      <c s="33">
        <f>ROUND(ROUND(H80,2)*ROUND(G80,3),2)</f>
      </c>
      <c r="O80">
        <f>(I80*21)/100</f>
      </c>
      <c t="s">
        <v>23</v>
      </c>
    </row>
    <row r="81" spans="1:5" ht="12.75">
      <c r="A81" s="34" t="s">
        <v>50</v>
      </c>
      <c r="E81" s="35" t="s">
        <v>47</v>
      </c>
    </row>
    <row r="82" spans="1:5" ht="51">
      <c r="A82" s="36" t="s">
        <v>52</v>
      </c>
      <c r="E82" s="37" t="s">
        <v>707</v>
      </c>
    </row>
    <row r="83" spans="1:5" ht="114.75">
      <c r="A83" t="s">
        <v>53</v>
      </c>
      <c r="E83" s="35" t="s">
        <v>497</v>
      </c>
    </row>
    <row r="84" spans="1:16" ht="12.75">
      <c r="A84" s="25" t="s">
        <v>45</v>
      </c>
      <c s="29" t="s">
        <v>290</v>
      </c>
      <c s="29" t="s">
        <v>218</v>
      </c>
      <c s="25" t="s">
        <v>47</v>
      </c>
      <c s="30" t="s">
        <v>219</v>
      </c>
      <c s="31" t="s">
        <v>102</v>
      </c>
      <c s="32">
        <v>6</v>
      </c>
      <c s="33">
        <v>0</v>
      </c>
      <c s="33">
        <f>ROUND(ROUND(H84,2)*ROUND(G84,3),2)</f>
      </c>
      <c r="O84">
        <f>(I84*21)/100</f>
      </c>
      <c t="s">
        <v>23</v>
      </c>
    </row>
    <row r="85" spans="1:5" ht="12.75">
      <c r="A85" s="34" t="s">
        <v>50</v>
      </c>
      <c r="E85" s="35" t="s">
        <v>47</v>
      </c>
    </row>
    <row r="86" spans="1:5" ht="12.75">
      <c r="A86" s="36" t="s">
        <v>52</v>
      </c>
      <c r="E86" s="37" t="s">
        <v>708</v>
      </c>
    </row>
    <row r="87" spans="1:5" ht="76.5">
      <c r="A87" t="s">
        <v>53</v>
      </c>
      <c r="E87"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0+O10+O31+O72+O81</f>
      </c>
      <c t="s">
        <v>22</v>
      </c>
    </row>
    <row r="3" spans="1:16" ht="15" customHeight="1">
      <c r="A3" t="s">
        <v>12</v>
      </c>
      <c s="12" t="s">
        <v>14</v>
      </c>
      <c s="13" t="s">
        <v>15</v>
      </c>
      <c s="1"/>
      <c s="14" t="s">
        <v>16</v>
      </c>
      <c s="1"/>
      <c s="9"/>
      <c s="8" t="s">
        <v>709</v>
      </c>
      <c s="38">
        <f>0+I10+I31+I72+I81</f>
      </c>
      <c r="O3" t="s">
        <v>19</v>
      </c>
      <c t="s">
        <v>23</v>
      </c>
    </row>
    <row r="4" spans="1:16" ht="15" customHeight="1">
      <c r="A4" t="s">
        <v>17</v>
      </c>
      <c s="12" t="s">
        <v>121</v>
      </c>
      <c s="13" t="s">
        <v>685</v>
      </c>
      <c s="1"/>
      <c s="14" t="s">
        <v>686</v>
      </c>
      <c s="1"/>
      <c s="1"/>
      <c s="11"/>
      <c s="11"/>
      <c r="O4" t="s">
        <v>20</v>
      </c>
      <c t="s">
        <v>23</v>
      </c>
    </row>
    <row r="5" spans="1:16" ht="12.75" customHeight="1">
      <c r="A5" t="s">
        <v>124</v>
      </c>
      <c s="12" t="s">
        <v>121</v>
      </c>
      <c s="13" t="s">
        <v>709</v>
      </c>
      <c s="1"/>
      <c s="14" t="s">
        <v>228</v>
      </c>
      <c s="1"/>
      <c s="1"/>
      <c s="1"/>
      <c s="1"/>
      <c r="O5" t="s">
        <v>21</v>
      </c>
      <c t="s">
        <v>23</v>
      </c>
    </row>
    <row r="6" spans="1:9" ht="12.75" customHeight="1">
      <c r="A6" t="s">
        <v>229</v>
      </c>
      <c s="16" t="s">
        <v>18</v>
      </c>
      <c s="17" t="s">
        <v>709</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29</v>
      </c>
      <c s="19"/>
      <c s="27" t="s">
        <v>133</v>
      </c>
      <c s="19"/>
      <c s="19"/>
      <c s="19"/>
      <c s="28">
        <f>0+Q10</f>
      </c>
      <c r="O10">
        <f>0+R10</f>
      </c>
      <c r="Q10">
        <f>0+I11+I15+I19+I23+I27</f>
      </c>
      <c>
        <f>0+O11+O15+O19+O23+O27</f>
      </c>
    </row>
    <row r="11" spans="1:16" ht="25.5">
      <c r="A11" s="25" t="s">
        <v>45</v>
      </c>
      <c s="29" t="s">
        <v>29</v>
      </c>
      <c s="29" t="s">
        <v>234</v>
      </c>
      <c s="25" t="s">
        <v>47</v>
      </c>
      <c s="30" t="s">
        <v>235</v>
      </c>
      <c s="31" t="s">
        <v>136</v>
      </c>
      <c s="32">
        <v>134.4</v>
      </c>
      <c s="33">
        <v>0</v>
      </c>
      <c s="33">
        <f>ROUND(ROUND(H11,2)*ROUND(G11,3),2)</f>
      </c>
      <c r="O11">
        <f>(I11*21)/100</f>
      </c>
      <c t="s">
        <v>23</v>
      </c>
    </row>
    <row r="12" spans="1:5" ht="12.75">
      <c r="A12" s="34" t="s">
        <v>50</v>
      </c>
      <c r="E12" s="35" t="s">
        <v>47</v>
      </c>
    </row>
    <row r="13" spans="1:5" ht="89.25">
      <c r="A13" s="36" t="s">
        <v>52</v>
      </c>
      <c r="E13" s="37" t="s">
        <v>502</v>
      </c>
    </row>
    <row r="14" spans="1:5" ht="318.75">
      <c r="A14" t="s">
        <v>53</v>
      </c>
      <c r="E14" s="35" t="s">
        <v>237</v>
      </c>
    </row>
    <row r="15" spans="1:16" ht="12.75">
      <c r="A15" s="25" t="s">
        <v>45</v>
      </c>
      <c s="29" t="s">
        <v>23</v>
      </c>
      <c s="29" t="s">
        <v>239</v>
      </c>
      <c s="25" t="s">
        <v>47</v>
      </c>
      <c s="30" t="s">
        <v>240</v>
      </c>
      <c s="31" t="s">
        <v>136</v>
      </c>
      <c s="32">
        <v>80.64</v>
      </c>
      <c s="33">
        <v>0</v>
      </c>
      <c s="33">
        <f>ROUND(ROUND(H15,2)*ROUND(G15,3),2)</f>
      </c>
      <c r="O15">
        <f>(I15*21)/100</f>
      </c>
      <c t="s">
        <v>23</v>
      </c>
    </row>
    <row r="16" spans="1:5" ht="12.75">
      <c r="A16" s="34" t="s">
        <v>50</v>
      </c>
      <c r="E16" s="35" t="s">
        <v>241</v>
      </c>
    </row>
    <row r="17" spans="1:5" ht="89.25">
      <c r="A17" s="36" t="s">
        <v>52</v>
      </c>
      <c r="E17" s="37" t="s">
        <v>504</v>
      </c>
    </row>
    <row r="18" spans="1:5" ht="229.5">
      <c r="A18" t="s">
        <v>53</v>
      </c>
      <c r="E18" s="35" t="s">
        <v>243</v>
      </c>
    </row>
    <row r="19" spans="1:16" ht="12.75">
      <c r="A19" s="25" t="s">
        <v>45</v>
      </c>
      <c s="29" t="s">
        <v>22</v>
      </c>
      <c s="29" t="s">
        <v>244</v>
      </c>
      <c s="25" t="s">
        <v>47</v>
      </c>
      <c s="30" t="s">
        <v>245</v>
      </c>
      <c s="31" t="s">
        <v>136</v>
      </c>
      <c s="32">
        <v>47.04</v>
      </c>
      <c s="33">
        <v>0</v>
      </c>
      <c s="33">
        <f>ROUND(ROUND(H19,2)*ROUND(G19,3),2)</f>
      </c>
      <c r="O19">
        <f>(I19*21)/100</f>
      </c>
      <c t="s">
        <v>23</v>
      </c>
    </row>
    <row r="20" spans="1:5" ht="25.5">
      <c r="A20" s="34" t="s">
        <v>50</v>
      </c>
      <c r="E20" s="35" t="s">
        <v>246</v>
      </c>
    </row>
    <row r="21" spans="1:5" ht="25.5">
      <c r="A21" s="36" t="s">
        <v>52</v>
      </c>
      <c r="E21" s="37" t="s">
        <v>505</v>
      </c>
    </row>
    <row r="22" spans="1:5" ht="293.25">
      <c r="A22" t="s">
        <v>53</v>
      </c>
      <c r="E22" s="35" t="s">
        <v>248</v>
      </c>
    </row>
    <row r="23" spans="1:16" ht="12.75">
      <c r="A23" s="25" t="s">
        <v>45</v>
      </c>
      <c s="29" t="s">
        <v>33</v>
      </c>
      <c s="29" t="s">
        <v>249</v>
      </c>
      <c s="25" t="s">
        <v>47</v>
      </c>
      <c s="30" t="s">
        <v>250</v>
      </c>
      <c s="31" t="s">
        <v>151</v>
      </c>
      <c s="32">
        <v>390</v>
      </c>
      <c s="33">
        <v>0</v>
      </c>
      <c s="33">
        <f>ROUND(ROUND(H23,2)*ROUND(G23,3),2)</f>
      </c>
      <c r="O23">
        <f>(I23*21)/100</f>
      </c>
      <c t="s">
        <v>23</v>
      </c>
    </row>
    <row r="24" spans="1:5" ht="12.75">
      <c r="A24" s="34" t="s">
        <v>50</v>
      </c>
      <c r="E24" s="35" t="s">
        <v>47</v>
      </c>
    </row>
    <row r="25" spans="1:5" ht="25.5">
      <c r="A25" s="36" t="s">
        <v>52</v>
      </c>
      <c r="E25" s="37" t="s">
        <v>251</v>
      </c>
    </row>
    <row r="26" spans="1:5" ht="25.5">
      <c r="A26" t="s">
        <v>53</v>
      </c>
      <c r="E26" s="35" t="s">
        <v>252</v>
      </c>
    </row>
    <row r="27" spans="1:16" ht="12.75">
      <c r="A27" s="25" t="s">
        <v>45</v>
      </c>
      <c s="29" t="s">
        <v>35</v>
      </c>
      <c s="29" t="s">
        <v>253</v>
      </c>
      <c s="25" t="s">
        <v>47</v>
      </c>
      <c s="30" t="s">
        <v>254</v>
      </c>
      <c s="31" t="s">
        <v>151</v>
      </c>
      <c s="32">
        <v>2294</v>
      </c>
      <c s="33">
        <v>0</v>
      </c>
      <c s="33">
        <f>ROUND(ROUND(H27,2)*ROUND(G27,3),2)</f>
      </c>
      <c r="O27">
        <f>(I27*21)/100</f>
      </c>
      <c t="s">
        <v>23</v>
      </c>
    </row>
    <row r="28" spans="1:5" ht="25.5">
      <c r="A28" s="34" t="s">
        <v>50</v>
      </c>
      <c r="E28" s="35" t="s">
        <v>255</v>
      </c>
    </row>
    <row r="29" spans="1:5" ht="63.75">
      <c r="A29" s="36" t="s">
        <v>52</v>
      </c>
      <c r="E29" s="37" t="s">
        <v>710</v>
      </c>
    </row>
    <row r="30" spans="1:5" ht="12.75">
      <c r="A30" t="s">
        <v>53</v>
      </c>
      <c r="E30" s="35" t="s">
        <v>257</v>
      </c>
    </row>
    <row r="31" spans="1:18" ht="12.75" customHeight="1">
      <c r="A31" s="6" t="s">
        <v>43</v>
      </c>
      <c s="6"/>
      <c s="42" t="s">
        <v>35</v>
      </c>
      <c s="6"/>
      <c s="27" t="s">
        <v>266</v>
      </c>
      <c s="6"/>
      <c s="6"/>
      <c s="6"/>
      <c s="43">
        <f>0+Q31</f>
      </c>
      <c r="O31">
        <f>0+R31</f>
      </c>
      <c r="Q31">
        <f>0+I32+I36+I40+I44+I48+I52+I56+I60+I64+I68</f>
      </c>
      <c>
        <f>0+O32+O36+O40+O44+O48+O52+O56+O60+O64+O68</f>
      </c>
    </row>
    <row r="32" spans="1:16" ht="12.75">
      <c r="A32" s="25" t="s">
        <v>45</v>
      </c>
      <c s="29" t="s">
        <v>37</v>
      </c>
      <c s="29" t="s">
        <v>267</v>
      </c>
      <c s="25" t="s">
        <v>47</v>
      </c>
      <c s="30" t="s">
        <v>268</v>
      </c>
      <c s="31" t="s">
        <v>151</v>
      </c>
      <c s="32">
        <v>610</v>
      </c>
      <c s="33">
        <v>0</v>
      </c>
      <c s="33">
        <f>ROUND(ROUND(H32,2)*ROUND(G32,3),2)</f>
      </c>
      <c r="O32">
        <f>(I32*21)/100</f>
      </c>
      <c t="s">
        <v>23</v>
      </c>
    </row>
    <row r="33" spans="1:5" ht="12.75">
      <c r="A33" s="34" t="s">
        <v>50</v>
      </c>
      <c r="E33" s="35" t="s">
        <v>47</v>
      </c>
    </row>
    <row r="34" spans="1:5" ht="140.25">
      <c r="A34" s="36" t="s">
        <v>52</v>
      </c>
      <c r="E34" s="37" t="s">
        <v>711</v>
      </c>
    </row>
    <row r="35" spans="1:5" ht="127.5">
      <c r="A35" t="s">
        <v>53</v>
      </c>
      <c r="E35" s="35" t="s">
        <v>270</v>
      </c>
    </row>
    <row r="36" spans="1:16" ht="12.75">
      <c r="A36" s="25" t="s">
        <v>45</v>
      </c>
      <c s="29" t="s">
        <v>76</v>
      </c>
      <c s="29" t="s">
        <v>272</v>
      </c>
      <c s="25" t="s">
        <v>47</v>
      </c>
      <c s="30" t="s">
        <v>273</v>
      </c>
      <c s="31" t="s">
        <v>151</v>
      </c>
      <c s="32">
        <v>630</v>
      </c>
      <c s="33">
        <v>0</v>
      </c>
      <c s="33">
        <f>ROUND(ROUND(H36,2)*ROUND(G36,3),2)</f>
      </c>
      <c r="O36">
        <f>(I36*21)/100</f>
      </c>
      <c t="s">
        <v>23</v>
      </c>
    </row>
    <row r="37" spans="1:5" ht="12.75">
      <c r="A37" s="34" t="s">
        <v>50</v>
      </c>
      <c r="E37" s="35" t="s">
        <v>274</v>
      </c>
    </row>
    <row r="38" spans="1:5" ht="140.25">
      <c r="A38" s="36" t="s">
        <v>52</v>
      </c>
      <c r="E38" s="37" t="s">
        <v>712</v>
      </c>
    </row>
    <row r="39" spans="1:5" ht="51">
      <c r="A39" t="s">
        <v>53</v>
      </c>
      <c r="E39" s="35" t="s">
        <v>276</v>
      </c>
    </row>
    <row r="40" spans="1:16" ht="12.75">
      <c r="A40" s="25" t="s">
        <v>45</v>
      </c>
      <c s="29" t="s">
        <v>80</v>
      </c>
      <c s="29" t="s">
        <v>278</v>
      </c>
      <c s="25" t="s">
        <v>47</v>
      </c>
      <c s="30" t="s">
        <v>279</v>
      </c>
      <c s="31" t="s">
        <v>151</v>
      </c>
      <c s="32">
        <v>2294</v>
      </c>
      <c s="33">
        <v>0</v>
      </c>
      <c s="33">
        <f>ROUND(ROUND(H40,2)*ROUND(G40,3),2)</f>
      </c>
      <c r="O40">
        <f>(I40*21)/100</f>
      </c>
      <c t="s">
        <v>23</v>
      </c>
    </row>
    <row r="41" spans="1:5" ht="12.75">
      <c r="A41" s="34" t="s">
        <v>50</v>
      </c>
      <c r="E41" s="35" t="s">
        <v>47</v>
      </c>
    </row>
    <row r="42" spans="1:5" ht="25.5">
      <c r="A42" s="36" t="s">
        <v>52</v>
      </c>
      <c r="E42" s="37" t="s">
        <v>713</v>
      </c>
    </row>
    <row r="43" spans="1:5" ht="102">
      <c r="A43" t="s">
        <v>53</v>
      </c>
      <c r="E43" s="35" t="s">
        <v>281</v>
      </c>
    </row>
    <row r="44" spans="1:16" ht="12.75">
      <c r="A44" s="25" t="s">
        <v>45</v>
      </c>
      <c s="29" t="s">
        <v>40</v>
      </c>
      <c s="29" t="s">
        <v>282</v>
      </c>
      <c s="25" t="s">
        <v>47</v>
      </c>
      <c s="30" t="s">
        <v>283</v>
      </c>
      <c s="31" t="s">
        <v>151</v>
      </c>
      <c s="32">
        <v>570</v>
      </c>
      <c s="33">
        <v>0</v>
      </c>
      <c s="33">
        <f>ROUND(ROUND(H44,2)*ROUND(G44,3),2)</f>
      </c>
      <c r="O44">
        <f>(I44*21)/100</f>
      </c>
      <c t="s">
        <v>23</v>
      </c>
    </row>
    <row r="45" spans="1:5" ht="51">
      <c r="A45" s="34" t="s">
        <v>50</v>
      </c>
      <c r="E45" s="35" t="s">
        <v>284</v>
      </c>
    </row>
    <row r="46" spans="1:5" ht="12.75">
      <c r="A46" s="36" t="s">
        <v>52</v>
      </c>
      <c r="E46" s="37" t="s">
        <v>285</v>
      </c>
    </row>
    <row r="47" spans="1:5" ht="51">
      <c r="A47" t="s">
        <v>53</v>
      </c>
      <c r="E47" s="35" t="s">
        <v>286</v>
      </c>
    </row>
    <row r="48" spans="1:16" ht="12.75">
      <c r="A48" s="25" t="s">
        <v>45</v>
      </c>
      <c s="29" t="s">
        <v>42</v>
      </c>
      <c s="29" t="s">
        <v>287</v>
      </c>
      <c s="25" t="s">
        <v>47</v>
      </c>
      <c s="30" t="s">
        <v>288</v>
      </c>
      <c s="31" t="s">
        <v>151</v>
      </c>
      <c s="32">
        <v>15290</v>
      </c>
      <c s="33">
        <v>0</v>
      </c>
      <c s="33">
        <f>ROUND(ROUND(H48,2)*ROUND(G48,3),2)</f>
      </c>
      <c r="O48">
        <f>(I48*21)/100</f>
      </c>
      <c t="s">
        <v>23</v>
      </c>
    </row>
    <row r="49" spans="1:5" ht="51">
      <c r="A49" s="34" t="s">
        <v>50</v>
      </c>
      <c r="E49" s="35" t="s">
        <v>289</v>
      </c>
    </row>
    <row r="50" spans="1:5" ht="12.75">
      <c r="A50" s="36" t="s">
        <v>52</v>
      </c>
      <c r="E50" s="37" t="s">
        <v>285</v>
      </c>
    </row>
    <row r="51" spans="1:5" ht="51">
      <c r="A51" t="s">
        <v>53</v>
      </c>
      <c r="E51" s="35" t="s">
        <v>286</v>
      </c>
    </row>
    <row r="52" spans="1:16" ht="12.75">
      <c r="A52" s="25" t="s">
        <v>45</v>
      </c>
      <c s="29" t="s">
        <v>92</v>
      </c>
      <c s="29" t="s">
        <v>291</v>
      </c>
      <c s="25" t="s">
        <v>47</v>
      </c>
      <c s="30" t="s">
        <v>292</v>
      </c>
      <c s="31" t="s">
        <v>151</v>
      </c>
      <c s="32">
        <v>15290</v>
      </c>
      <c s="33">
        <v>0</v>
      </c>
      <c s="33">
        <f>ROUND(ROUND(H52,2)*ROUND(G52,3),2)</f>
      </c>
      <c r="O52">
        <f>(I52*21)/100</f>
      </c>
      <c t="s">
        <v>23</v>
      </c>
    </row>
    <row r="53" spans="1:5" ht="51">
      <c r="A53" s="34" t="s">
        <v>50</v>
      </c>
      <c r="E53" s="35" t="s">
        <v>293</v>
      </c>
    </row>
    <row r="54" spans="1:5" ht="12.75">
      <c r="A54" s="36" t="s">
        <v>52</v>
      </c>
      <c r="E54" s="37" t="s">
        <v>285</v>
      </c>
    </row>
    <row r="55" spans="1:5" ht="51">
      <c r="A55" t="s">
        <v>53</v>
      </c>
      <c r="E55" s="35" t="s">
        <v>286</v>
      </c>
    </row>
    <row r="56" spans="1:16" ht="12.75">
      <c r="A56" s="25" t="s">
        <v>45</v>
      </c>
      <c s="29" t="s">
        <v>98</v>
      </c>
      <c s="29" t="s">
        <v>295</v>
      </c>
      <c s="25" t="s">
        <v>47</v>
      </c>
      <c s="30" t="s">
        <v>296</v>
      </c>
      <c s="31" t="s">
        <v>151</v>
      </c>
      <c s="32">
        <v>15290</v>
      </c>
      <c s="33">
        <v>0</v>
      </c>
      <c s="33">
        <f>ROUND(ROUND(H56,2)*ROUND(G56,3),2)</f>
      </c>
      <c r="O56">
        <f>(I56*21)/100</f>
      </c>
      <c t="s">
        <v>23</v>
      </c>
    </row>
    <row r="57" spans="1:5" ht="12.75">
      <c r="A57" s="34" t="s">
        <v>50</v>
      </c>
      <c r="E57" s="35" t="s">
        <v>297</v>
      </c>
    </row>
    <row r="58" spans="1:5" ht="127.5">
      <c r="A58" s="36" t="s">
        <v>52</v>
      </c>
      <c r="E58" s="37" t="s">
        <v>714</v>
      </c>
    </row>
    <row r="59" spans="1:5" ht="140.25">
      <c r="A59" t="s">
        <v>53</v>
      </c>
      <c r="E59" s="35" t="s">
        <v>299</v>
      </c>
    </row>
    <row r="60" spans="1:16" ht="12.75">
      <c r="A60" s="25" t="s">
        <v>45</v>
      </c>
      <c s="29" t="s">
        <v>105</v>
      </c>
      <c s="29" t="s">
        <v>301</v>
      </c>
      <c s="25" t="s">
        <v>47</v>
      </c>
      <c s="30" t="s">
        <v>302</v>
      </c>
      <c s="31" t="s">
        <v>151</v>
      </c>
      <c s="32">
        <v>15611.16</v>
      </c>
      <c s="33">
        <v>0</v>
      </c>
      <c s="33">
        <f>ROUND(ROUND(H60,2)*ROUND(G60,3),2)</f>
      </c>
      <c r="O60">
        <f>(I60*21)/100</f>
      </c>
      <c t="s">
        <v>23</v>
      </c>
    </row>
    <row r="61" spans="1:5" ht="12.75">
      <c r="A61" s="34" t="s">
        <v>50</v>
      </c>
      <c r="E61" s="35" t="s">
        <v>303</v>
      </c>
    </row>
    <row r="62" spans="1:5" ht="140.25">
      <c r="A62" s="36" t="s">
        <v>52</v>
      </c>
      <c r="E62" s="37" t="s">
        <v>715</v>
      </c>
    </row>
    <row r="63" spans="1:5" ht="140.25">
      <c r="A63" t="s">
        <v>53</v>
      </c>
      <c r="E63" s="35" t="s">
        <v>299</v>
      </c>
    </row>
    <row r="64" spans="1:16" ht="12.75">
      <c r="A64" s="25" t="s">
        <v>45</v>
      </c>
      <c s="29" t="s">
        <v>108</v>
      </c>
      <c s="29" t="s">
        <v>716</v>
      </c>
      <c s="25" t="s">
        <v>47</v>
      </c>
      <c s="30" t="s">
        <v>717</v>
      </c>
      <c s="31" t="s">
        <v>151</v>
      </c>
      <c s="32">
        <v>510</v>
      </c>
      <c s="33">
        <v>0</v>
      </c>
      <c s="33">
        <f>ROUND(ROUND(H64,2)*ROUND(G64,3),2)</f>
      </c>
      <c r="O64">
        <f>(I64*21)/100</f>
      </c>
      <c t="s">
        <v>23</v>
      </c>
    </row>
    <row r="65" spans="1:5" ht="12.75">
      <c r="A65" s="34" t="s">
        <v>50</v>
      </c>
      <c r="E65" s="35" t="s">
        <v>47</v>
      </c>
    </row>
    <row r="66" spans="1:5" ht="38.25">
      <c r="A66" s="36" t="s">
        <v>52</v>
      </c>
      <c r="E66" s="37" t="s">
        <v>718</v>
      </c>
    </row>
    <row r="67" spans="1:5" ht="140.25">
      <c r="A67" t="s">
        <v>53</v>
      </c>
      <c r="E67" s="35" t="s">
        <v>299</v>
      </c>
    </row>
    <row r="68" spans="1:16" ht="12.75">
      <c r="A68" s="25" t="s">
        <v>45</v>
      </c>
      <c s="29" t="s">
        <v>112</v>
      </c>
      <c s="29" t="s">
        <v>306</v>
      </c>
      <c s="25" t="s">
        <v>47</v>
      </c>
      <c s="30" t="s">
        <v>307</v>
      </c>
      <c s="31" t="s">
        <v>151</v>
      </c>
      <c s="32">
        <v>570</v>
      </c>
      <c s="33">
        <v>0</v>
      </c>
      <c s="33">
        <f>ROUND(ROUND(H68,2)*ROUND(G68,3),2)</f>
      </c>
      <c r="O68">
        <f>(I68*21)/100</f>
      </c>
      <c t="s">
        <v>23</v>
      </c>
    </row>
    <row r="69" spans="1:5" ht="12.75">
      <c r="A69" s="34" t="s">
        <v>50</v>
      </c>
      <c r="E69" s="35" t="s">
        <v>308</v>
      </c>
    </row>
    <row r="70" spans="1:5" ht="127.5">
      <c r="A70" s="36" t="s">
        <v>52</v>
      </c>
      <c r="E70" s="37" t="s">
        <v>719</v>
      </c>
    </row>
    <row r="71" spans="1:5" ht="140.25">
      <c r="A71" t="s">
        <v>53</v>
      </c>
      <c r="E71" s="35" t="s">
        <v>299</v>
      </c>
    </row>
    <row r="72" spans="1:18" ht="12.75" customHeight="1">
      <c r="A72" s="6" t="s">
        <v>43</v>
      </c>
      <c s="6"/>
      <c s="42" t="s">
        <v>80</v>
      </c>
      <c s="6"/>
      <c s="27" t="s">
        <v>315</v>
      </c>
      <c s="6"/>
      <c s="6"/>
      <c s="6"/>
      <c s="43">
        <f>0+Q72</f>
      </c>
      <c r="O72">
        <f>0+R72</f>
      </c>
      <c r="Q72">
        <f>0+I73+I77</f>
      </c>
      <c>
        <f>0+O73+O77</f>
      </c>
    </row>
    <row r="73" spans="1:16" ht="12.75">
      <c r="A73" s="25" t="s">
        <v>45</v>
      </c>
      <c s="29" t="s">
        <v>116</v>
      </c>
      <c s="29" t="s">
        <v>513</v>
      </c>
      <c s="25" t="s">
        <v>47</v>
      </c>
      <c s="30" t="s">
        <v>514</v>
      </c>
      <c s="31" t="s">
        <v>186</v>
      </c>
      <c s="32">
        <v>30</v>
      </c>
      <c s="33">
        <v>0</v>
      </c>
      <c s="33">
        <f>ROUND(ROUND(H73,2)*ROUND(G73,3),2)</f>
      </c>
      <c r="O73">
        <f>(I73*21)/100</f>
      </c>
      <c t="s">
        <v>23</v>
      </c>
    </row>
    <row r="74" spans="1:5" ht="12.75">
      <c r="A74" s="34" t="s">
        <v>50</v>
      </c>
      <c r="E74" s="35" t="s">
        <v>47</v>
      </c>
    </row>
    <row r="75" spans="1:5" ht="38.25">
      <c r="A75" s="36" t="s">
        <v>52</v>
      </c>
      <c r="E75" s="37" t="s">
        <v>720</v>
      </c>
    </row>
    <row r="76" spans="1:5" ht="255">
      <c r="A76" t="s">
        <v>53</v>
      </c>
      <c r="E76" s="35" t="s">
        <v>321</v>
      </c>
    </row>
    <row r="77" spans="1:16" ht="12.75">
      <c r="A77" s="25" t="s">
        <v>45</v>
      </c>
      <c s="29" t="s">
        <v>217</v>
      </c>
      <c s="29" t="s">
        <v>327</v>
      </c>
      <c s="25" t="s">
        <v>47</v>
      </c>
      <c s="30" t="s">
        <v>328</v>
      </c>
      <c s="31" t="s">
        <v>102</v>
      </c>
      <c s="32">
        <v>6</v>
      </c>
      <c s="33">
        <v>0</v>
      </c>
      <c s="33">
        <f>ROUND(ROUND(H77,2)*ROUND(G77,3),2)</f>
      </c>
      <c r="O77">
        <f>(I77*21)/100</f>
      </c>
      <c t="s">
        <v>23</v>
      </c>
    </row>
    <row r="78" spans="1:5" ht="25.5">
      <c r="A78" s="34" t="s">
        <v>50</v>
      </c>
      <c r="E78" s="35" t="s">
        <v>329</v>
      </c>
    </row>
    <row r="79" spans="1:5" ht="12.75">
      <c r="A79" s="36" t="s">
        <v>52</v>
      </c>
      <c r="E79" s="37" t="s">
        <v>708</v>
      </c>
    </row>
    <row r="80" spans="1:5" ht="76.5">
      <c r="A80" t="s">
        <v>53</v>
      </c>
      <c r="E80" s="35" t="s">
        <v>330</v>
      </c>
    </row>
    <row r="81" spans="1:18" ht="12.75" customHeight="1">
      <c r="A81" s="6" t="s">
        <v>43</v>
      </c>
      <c s="6"/>
      <c s="42" t="s">
        <v>40</v>
      </c>
      <c s="6"/>
      <c s="27" t="s">
        <v>212</v>
      </c>
      <c s="6"/>
      <c s="6"/>
      <c s="6"/>
      <c s="43">
        <f>0+Q81</f>
      </c>
      <c r="O81">
        <f>0+R81</f>
      </c>
      <c r="Q81">
        <f>0+I82+I86+I90+I94+I98+I102</f>
      </c>
      <c>
        <f>0+O82+O86+O90+O94+O98+O102</f>
      </c>
    </row>
    <row r="82" spans="1:16" ht="25.5">
      <c r="A82" s="25" t="s">
        <v>45</v>
      </c>
      <c s="29" t="s">
        <v>222</v>
      </c>
      <c s="29" t="s">
        <v>516</v>
      </c>
      <c s="25" t="s">
        <v>47</v>
      </c>
      <c s="30" t="s">
        <v>517</v>
      </c>
      <c s="31" t="s">
        <v>186</v>
      </c>
      <c s="32">
        <v>920</v>
      </c>
      <c s="33">
        <v>0</v>
      </c>
      <c s="33">
        <f>ROUND(ROUND(H82,2)*ROUND(G82,3),2)</f>
      </c>
      <c r="O82">
        <f>(I82*21)/100</f>
      </c>
      <c t="s">
        <v>23</v>
      </c>
    </row>
    <row r="83" spans="1:5" ht="12.75">
      <c r="A83" s="34" t="s">
        <v>50</v>
      </c>
      <c r="E83" s="35" t="s">
        <v>518</v>
      </c>
    </row>
    <row r="84" spans="1:5" ht="102">
      <c r="A84" s="36" t="s">
        <v>52</v>
      </c>
      <c r="E84" s="37" t="s">
        <v>721</v>
      </c>
    </row>
    <row r="85" spans="1:5" ht="127.5">
      <c r="A85" t="s">
        <v>53</v>
      </c>
      <c r="E85" s="35" t="s">
        <v>520</v>
      </c>
    </row>
    <row r="86" spans="1:16" ht="25.5">
      <c r="A86" s="25" t="s">
        <v>45</v>
      </c>
      <c s="29" t="s">
        <v>290</v>
      </c>
      <c s="29" t="s">
        <v>355</v>
      </c>
      <c s="25" t="s">
        <v>47</v>
      </c>
      <c s="30" t="s">
        <v>356</v>
      </c>
      <c s="31" t="s">
        <v>151</v>
      </c>
      <c s="32">
        <v>155.55</v>
      </c>
      <c s="33">
        <v>0</v>
      </c>
      <c s="33">
        <f>ROUND(ROUND(H86,2)*ROUND(G86,3),2)</f>
      </c>
      <c r="O86">
        <f>(I86*21)/100</f>
      </c>
      <c t="s">
        <v>23</v>
      </c>
    </row>
    <row r="87" spans="1:5" ht="12.75">
      <c r="A87" s="34" t="s">
        <v>50</v>
      </c>
      <c r="E87" s="35" t="s">
        <v>47</v>
      </c>
    </row>
    <row r="88" spans="1:5" ht="127.5">
      <c r="A88" s="36" t="s">
        <v>52</v>
      </c>
      <c r="E88" s="37" t="s">
        <v>722</v>
      </c>
    </row>
    <row r="89" spans="1:5" ht="12.75">
      <c r="A89" t="s">
        <v>53</v>
      </c>
      <c r="E89" s="35" t="s">
        <v>358</v>
      </c>
    </row>
    <row r="90" spans="1:16" ht="12.75">
      <c r="A90" s="25" t="s">
        <v>45</v>
      </c>
      <c s="29" t="s">
        <v>294</v>
      </c>
      <c s="29" t="s">
        <v>360</v>
      </c>
      <c s="25" t="s">
        <v>47</v>
      </c>
      <c s="30" t="s">
        <v>361</v>
      </c>
      <c s="31" t="s">
        <v>186</v>
      </c>
      <c s="32">
        <v>622.2</v>
      </c>
      <c s="33">
        <v>0</v>
      </c>
      <c s="33">
        <f>ROUND(ROUND(H90,2)*ROUND(G90,3),2)</f>
      </c>
      <c r="O90">
        <f>(I90*21)/100</f>
      </c>
      <c t="s">
        <v>23</v>
      </c>
    </row>
    <row r="91" spans="1:5" ht="12.75">
      <c r="A91" s="34" t="s">
        <v>50</v>
      </c>
      <c r="E91" s="35" t="s">
        <v>362</v>
      </c>
    </row>
    <row r="92" spans="1:5" ht="178.5">
      <c r="A92" s="36" t="s">
        <v>52</v>
      </c>
      <c r="E92" s="37" t="s">
        <v>723</v>
      </c>
    </row>
    <row r="93" spans="1:5" ht="51">
      <c r="A93" t="s">
        <v>53</v>
      </c>
      <c r="E93" s="35" t="s">
        <v>364</v>
      </c>
    </row>
    <row r="94" spans="1:16" ht="12.75">
      <c r="A94" s="25" t="s">
        <v>45</v>
      </c>
      <c s="29" t="s">
        <v>300</v>
      </c>
      <c s="29" t="s">
        <v>523</v>
      </c>
      <c s="25" t="s">
        <v>47</v>
      </c>
      <c s="30" t="s">
        <v>524</v>
      </c>
      <c s="31" t="s">
        <v>102</v>
      </c>
      <c s="32">
        <v>3</v>
      </c>
      <c s="33">
        <v>0</v>
      </c>
      <c s="33">
        <f>ROUND(ROUND(H94,2)*ROUND(G94,3),2)</f>
      </c>
      <c r="O94">
        <f>(I94*21)/100</f>
      </c>
      <c t="s">
        <v>23</v>
      </c>
    </row>
    <row r="95" spans="1:5" ht="12.75">
      <c r="A95" s="34" t="s">
        <v>50</v>
      </c>
      <c r="E95" s="35" t="s">
        <v>47</v>
      </c>
    </row>
    <row r="96" spans="1:5" ht="38.25">
      <c r="A96" s="36" t="s">
        <v>52</v>
      </c>
      <c r="E96" s="37" t="s">
        <v>724</v>
      </c>
    </row>
    <row r="97" spans="1:5" ht="409.5">
      <c r="A97" t="s">
        <v>53</v>
      </c>
      <c r="E97" s="35" t="s">
        <v>526</v>
      </c>
    </row>
    <row r="98" spans="1:16" ht="12.75">
      <c r="A98" s="25" t="s">
        <v>45</v>
      </c>
      <c s="29" t="s">
        <v>305</v>
      </c>
      <c s="29" t="s">
        <v>384</v>
      </c>
      <c s="25" t="s">
        <v>47</v>
      </c>
      <c s="30" t="s">
        <v>385</v>
      </c>
      <c s="31" t="s">
        <v>186</v>
      </c>
      <c s="32">
        <v>58</v>
      </c>
      <c s="33">
        <v>0</v>
      </c>
      <c s="33">
        <f>ROUND(ROUND(H98,2)*ROUND(G98,3),2)</f>
      </c>
      <c r="O98">
        <f>(I98*21)/100</f>
      </c>
      <c t="s">
        <v>23</v>
      </c>
    </row>
    <row r="99" spans="1:5" ht="12.75">
      <c r="A99" s="34" t="s">
        <v>50</v>
      </c>
      <c r="E99" s="35" t="s">
        <v>386</v>
      </c>
    </row>
    <row r="100" spans="1:5" ht="114.75">
      <c r="A100" s="36" t="s">
        <v>52</v>
      </c>
      <c r="E100" s="37" t="s">
        <v>725</v>
      </c>
    </row>
    <row r="101" spans="1:5" ht="38.25">
      <c r="A101" t="s">
        <v>53</v>
      </c>
      <c r="E101" s="35" t="s">
        <v>388</v>
      </c>
    </row>
    <row r="102" spans="1:16" ht="12.75">
      <c r="A102" s="25" t="s">
        <v>45</v>
      </c>
      <c s="29" t="s">
        <v>310</v>
      </c>
      <c s="29" t="s">
        <v>395</v>
      </c>
      <c s="25" t="s">
        <v>47</v>
      </c>
      <c s="30" t="s">
        <v>396</v>
      </c>
      <c s="31" t="s">
        <v>151</v>
      </c>
      <c s="32">
        <v>35</v>
      </c>
      <c s="33">
        <v>0</v>
      </c>
      <c s="33">
        <f>ROUND(ROUND(H102,2)*ROUND(G102,3),2)</f>
      </c>
      <c r="O102">
        <f>(I102*21)/100</f>
      </c>
      <c t="s">
        <v>23</v>
      </c>
    </row>
    <row r="103" spans="1:5" ht="12.75">
      <c r="A103" s="34" t="s">
        <v>50</v>
      </c>
      <c r="E103" s="35" t="s">
        <v>47</v>
      </c>
    </row>
    <row r="104" spans="1:5" ht="76.5">
      <c r="A104" s="36" t="s">
        <v>52</v>
      </c>
      <c r="E104" s="37" t="s">
        <v>726</v>
      </c>
    </row>
    <row r="105" spans="1:5" ht="89.25">
      <c r="A105" t="s">
        <v>53</v>
      </c>
      <c r="E105"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727</v>
      </c>
      <c s="38">
        <f>0+I9</f>
      </c>
      <c r="O3" t="s">
        <v>19</v>
      </c>
      <c t="s">
        <v>23</v>
      </c>
    </row>
    <row r="4" spans="1:16" ht="15" customHeight="1">
      <c r="A4" t="s">
        <v>17</v>
      </c>
      <c s="12" t="s">
        <v>121</v>
      </c>
      <c s="13" t="s">
        <v>685</v>
      </c>
      <c s="1"/>
      <c s="14" t="s">
        <v>686</v>
      </c>
      <c s="1"/>
      <c s="1"/>
      <c s="11"/>
      <c s="11"/>
      <c r="O4" t="s">
        <v>20</v>
      </c>
      <c t="s">
        <v>23</v>
      </c>
    </row>
    <row r="5" spans="1:16" ht="12.75" customHeight="1">
      <c r="A5" t="s">
        <v>124</v>
      </c>
      <c s="16" t="s">
        <v>18</v>
      </c>
      <c s="17" t="s">
        <v>727</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229.4</v>
      </c>
      <c s="33">
        <v>0</v>
      </c>
      <c s="33">
        <f>ROUND(ROUND(H10,2)*ROUND(G10,3),2)</f>
      </c>
      <c r="O10">
        <f>(I10*21)/100</f>
      </c>
      <c t="s">
        <v>23</v>
      </c>
    </row>
    <row r="11" spans="1:5" ht="12.75">
      <c r="A11" s="34" t="s">
        <v>50</v>
      </c>
      <c r="E11" s="35" t="s">
        <v>403</v>
      </c>
    </row>
    <row r="12" spans="1:5" ht="38.25">
      <c r="A12" s="36" t="s">
        <v>52</v>
      </c>
      <c r="E12" s="37" t="s">
        <v>728</v>
      </c>
    </row>
    <row r="13" spans="1:5" ht="306">
      <c r="A13" t="s">
        <v>53</v>
      </c>
      <c r="E13" s="35" t="s">
        <v>405</v>
      </c>
    </row>
    <row r="14" spans="1:16" ht="12.75">
      <c r="A14" s="25" t="s">
        <v>45</v>
      </c>
      <c s="29" t="s">
        <v>23</v>
      </c>
      <c s="29" t="s">
        <v>141</v>
      </c>
      <c s="25" t="s">
        <v>47</v>
      </c>
      <c s="30" t="s">
        <v>406</v>
      </c>
      <c s="31" t="s">
        <v>136</v>
      </c>
      <c s="32">
        <v>229.4</v>
      </c>
      <c s="33">
        <v>0</v>
      </c>
      <c s="33">
        <f>ROUND(ROUND(H14,2)*ROUND(G14,3),2)</f>
      </c>
      <c r="O14">
        <f>(I14*21)/100</f>
      </c>
      <c t="s">
        <v>23</v>
      </c>
    </row>
    <row r="15" spans="1:5" ht="25.5">
      <c r="A15" s="34" t="s">
        <v>50</v>
      </c>
      <c r="E15" s="35" t="s">
        <v>407</v>
      </c>
    </row>
    <row r="16" spans="1:5" ht="25.5">
      <c r="A16" s="36" t="s">
        <v>52</v>
      </c>
      <c r="E16" s="37" t="s">
        <v>697</v>
      </c>
    </row>
    <row r="17" spans="1:5" ht="280.5">
      <c r="A17" t="s">
        <v>53</v>
      </c>
      <c r="E17" s="35" t="s">
        <v>145</v>
      </c>
    </row>
    <row r="18" spans="1:16" ht="12.75">
      <c r="A18" s="25" t="s">
        <v>45</v>
      </c>
      <c s="29" t="s">
        <v>22</v>
      </c>
      <c s="29" t="s">
        <v>409</v>
      </c>
      <c s="25" t="s">
        <v>47</v>
      </c>
      <c s="30" t="s">
        <v>410</v>
      </c>
      <c s="31" t="s">
        <v>151</v>
      </c>
      <c s="32">
        <v>2294</v>
      </c>
      <c s="33">
        <v>0</v>
      </c>
      <c s="33">
        <f>ROUND(ROUND(H18,2)*ROUND(G18,3),2)</f>
      </c>
      <c r="O18">
        <f>(I18*21)/100</f>
      </c>
      <c t="s">
        <v>23</v>
      </c>
    </row>
    <row r="19" spans="1:5" ht="12.75">
      <c r="A19" s="34" t="s">
        <v>50</v>
      </c>
      <c r="E19" s="35" t="s">
        <v>47</v>
      </c>
    </row>
    <row r="20" spans="1:5" ht="25.5">
      <c r="A20" s="36" t="s">
        <v>52</v>
      </c>
      <c r="E20" s="37" t="s">
        <v>729</v>
      </c>
    </row>
    <row r="21" spans="1:5" ht="38.25">
      <c r="A21" t="s">
        <v>53</v>
      </c>
      <c r="E21" s="35" t="s">
        <v>412</v>
      </c>
    </row>
    <row r="22" spans="1:16" ht="12.75">
      <c r="A22" s="25" t="s">
        <v>45</v>
      </c>
      <c s="29" t="s">
        <v>33</v>
      </c>
      <c s="29" t="s">
        <v>413</v>
      </c>
      <c s="25" t="s">
        <v>47</v>
      </c>
      <c s="30" t="s">
        <v>414</v>
      </c>
      <c s="31" t="s">
        <v>151</v>
      </c>
      <c s="32">
        <v>2294</v>
      </c>
      <c s="33">
        <v>0</v>
      </c>
      <c s="33">
        <f>ROUND(ROUND(H22,2)*ROUND(G22,3),2)</f>
      </c>
      <c r="O22">
        <f>(I22*21)/100</f>
      </c>
      <c t="s">
        <v>23</v>
      </c>
    </row>
    <row r="23" spans="1:5" ht="12.75">
      <c r="A23" s="34" t="s">
        <v>50</v>
      </c>
      <c r="E23" s="35" t="s">
        <v>415</v>
      </c>
    </row>
    <row r="24" spans="1:5" ht="25.5">
      <c r="A24" s="36" t="s">
        <v>52</v>
      </c>
      <c r="E24" s="37" t="s">
        <v>729</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0+O9+O14+O31</f>
      </c>
      <c t="s">
        <v>22</v>
      </c>
    </row>
    <row r="3" spans="1:16" ht="15" customHeight="1">
      <c r="A3" t="s">
        <v>12</v>
      </c>
      <c s="12" t="s">
        <v>14</v>
      </c>
      <c s="13" t="s">
        <v>15</v>
      </c>
      <c s="1"/>
      <c s="14" t="s">
        <v>16</v>
      </c>
      <c s="1"/>
      <c s="9"/>
      <c s="8" t="s">
        <v>125</v>
      </c>
      <c s="38">
        <f>0+I9+I14+I31</f>
      </c>
      <c r="O3" t="s">
        <v>19</v>
      </c>
      <c t="s">
        <v>23</v>
      </c>
    </row>
    <row r="4" spans="1:16" ht="15" customHeight="1">
      <c r="A4" t="s">
        <v>17</v>
      </c>
      <c s="12" t="s">
        <v>121</v>
      </c>
      <c s="13" t="s">
        <v>122</v>
      </c>
      <c s="1"/>
      <c s="14" t="s">
        <v>123</v>
      </c>
      <c s="1"/>
      <c s="1"/>
      <c s="11"/>
      <c s="11"/>
      <c r="O4" t="s">
        <v>20</v>
      </c>
      <c t="s">
        <v>23</v>
      </c>
    </row>
    <row r="5" spans="1:16" ht="12.75" customHeight="1">
      <c r="A5" t="s">
        <v>124</v>
      </c>
      <c s="16" t="s">
        <v>18</v>
      </c>
      <c s="17" t="s">
        <v>125</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5387.58</v>
      </c>
      <c s="33">
        <v>0</v>
      </c>
      <c s="33">
        <f>ROUND(ROUND(H10,2)*ROUND(G10,3),2)</f>
      </c>
      <c r="O10">
        <f>(I10*21)/100</f>
      </c>
      <c t="s">
        <v>23</v>
      </c>
    </row>
    <row r="11" spans="1:5" ht="25.5">
      <c r="A11" s="34" t="s">
        <v>50</v>
      </c>
      <c r="E11" s="35" t="s">
        <v>130</v>
      </c>
    </row>
    <row r="12" spans="1:5" ht="12.75">
      <c r="A12" s="36" t="s">
        <v>52</v>
      </c>
      <c r="E12" s="37" t="s">
        <v>131</v>
      </c>
    </row>
    <row r="13" spans="1:5" ht="25.5">
      <c r="A13" t="s">
        <v>53</v>
      </c>
      <c r="E13" s="35" t="s">
        <v>132</v>
      </c>
    </row>
    <row r="14" spans="1:18" ht="12.75" customHeight="1">
      <c r="A14" s="6" t="s">
        <v>43</v>
      </c>
      <c s="6"/>
      <c s="42" t="s">
        <v>29</v>
      </c>
      <c s="6"/>
      <c s="27" t="s">
        <v>133</v>
      </c>
      <c s="6"/>
      <c s="6"/>
      <c s="6"/>
      <c s="43">
        <f>0+Q14</f>
      </c>
      <c r="O14">
        <f>0+R14</f>
      </c>
      <c r="Q14">
        <f>0+I15+I19+I23+I27</f>
      </c>
      <c>
        <f>0+O15+O19+O23+O27</f>
      </c>
    </row>
    <row r="15" spans="1:16" ht="25.5">
      <c r="A15" s="25" t="s">
        <v>45</v>
      </c>
      <c s="29" t="s">
        <v>23</v>
      </c>
      <c s="29" t="s">
        <v>134</v>
      </c>
      <c s="25" t="s">
        <v>47</v>
      </c>
      <c s="30" t="s">
        <v>135</v>
      </c>
      <c s="31" t="s">
        <v>136</v>
      </c>
      <c s="32">
        <v>2091.65</v>
      </c>
      <c s="33">
        <v>0</v>
      </c>
      <c s="33">
        <f>ROUND(ROUND(H15,2)*ROUND(G15,3),2)</f>
      </c>
      <c r="O15">
        <f>(I15*21)/100</f>
      </c>
      <c t="s">
        <v>23</v>
      </c>
    </row>
    <row r="16" spans="1:5" ht="12.75">
      <c r="A16" s="34" t="s">
        <v>50</v>
      </c>
      <c r="E16" s="35" t="s">
        <v>47</v>
      </c>
    </row>
    <row r="17" spans="1:5" ht="38.25">
      <c r="A17" s="36" t="s">
        <v>52</v>
      </c>
      <c r="E17" s="37" t="s">
        <v>137</v>
      </c>
    </row>
    <row r="18" spans="1:5" ht="369.75">
      <c r="A18" t="s">
        <v>53</v>
      </c>
      <c r="E18" s="35" t="s">
        <v>138</v>
      </c>
    </row>
    <row r="19" spans="1:16" ht="25.5">
      <c r="A19" s="25" t="s">
        <v>45</v>
      </c>
      <c s="29" t="s">
        <v>22</v>
      </c>
      <c s="29" t="s">
        <v>134</v>
      </c>
      <c s="25" t="s">
        <v>81</v>
      </c>
      <c s="30" t="s">
        <v>135</v>
      </c>
      <c s="31" t="s">
        <v>136</v>
      </c>
      <c s="32">
        <v>901.45</v>
      </c>
      <c s="33">
        <v>0</v>
      </c>
      <c s="33">
        <f>ROUND(ROUND(H19,2)*ROUND(G19,3),2)</f>
      </c>
      <c r="O19">
        <f>(I19*21)/100</f>
      </c>
      <c t="s">
        <v>23</v>
      </c>
    </row>
    <row r="20" spans="1:5" ht="178.5">
      <c r="A20" s="34" t="s">
        <v>50</v>
      </c>
      <c r="E20" s="35" t="s">
        <v>139</v>
      </c>
    </row>
    <row r="21" spans="1:5" ht="229.5">
      <c r="A21" s="36" t="s">
        <v>52</v>
      </c>
      <c r="E21" s="37" t="s">
        <v>140</v>
      </c>
    </row>
    <row r="22" spans="1:5" ht="369.75">
      <c r="A22" t="s">
        <v>53</v>
      </c>
      <c r="E22" s="35" t="s">
        <v>138</v>
      </c>
    </row>
    <row r="23" spans="1:16" ht="25.5">
      <c r="A23" s="25" t="s">
        <v>45</v>
      </c>
      <c s="29" t="s">
        <v>33</v>
      </c>
      <c s="29" t="s">
        <v>141</v>
      </c>
      <c s="25" t="s">
        <v>47</v>
      </c>
      <c s="30" t="s">
        <v>142</v>
      </c>
      <c s="31" t="s">
        <v>136</v>
      </c>
      <c s="32">
        <v>2091.65</v>
      </c>
      <c s="33">
        <v>0</v>
      </c>
      <c s="33">
        <f>ROUND(ROUND(H23,2)*ROUND(G23,3),2)</f>
      </c>
      <c r="O23">
        <f>(I23*21)/100</f>
      </c>
      <c t="s">
        <v>23</v>
      </c>
    </row>
    <row r="24" spans="1:5" ht="12.75">
      <c r="A24" s="34" t="s">
        <v>50</v>
      </c>
      <c r="E24" s="35" t="s">
        <v>143</v>
      </c>
    </row>
    <row r="25" spans="1:5" ht="114.75">
      <c r="A25" s="36" t="s">
        <v>52</v>
      </c>
      <c r="E25" s="37" t="s">
        <v>144</v>
      </c>
    </row>
    <row r="26" spans="1:5" ht="280.5">
      <c r="A26" t="s">
        <v>53</v>
      </c>
      <c r="E26" s="35" t="s">
        <v>145</v>
      </c>
    </row>
    <row r="27" spans="1:16" ht="25.5">
      <c r="A27" s="25" t="s">
        <v>45</v>
      </c>
      <c s="29" t="s">
        <v>35</v>
      </c>
      <c s="29" t="s">
        <v>141</v>
      </c>
      <c s="25" t="s">
        <v>81</v>
      </c>
      <c s="30" t="s">
        <v>142</v>
      </c>
      <c s="31" t="s">
        <v>136</v>
      </c>
      <c s="32">
        <v>901.45</v>
      </c>
      <c s="33">
        <v>0</v>
      </c>
      <c s="33">
        <f>ROUND(ROUND(H27,2)*ROUND(G27,3),2)</f>
      </c>
      <c r="O27">
        <f>(I27*21)/100</f>
      </c>
      <c t="s">
        <v>23</v>
      </c>
    </row>
    <row r="28" spans="1:5" ht="204">
      <c r="A28" s="34" t="s">
        <v>50</v>
      </c>
      <c r="E28" s="35" t="s">
        <v>146</v>
      </c>
    </row>
    <row r="29" spans="1:5" ht="306">
      <c r="A29" s="36" t="s">
        <v>52</v>
      </c>
      <c r="E29" s="37" t="s">
        <v>147</v>
      </c>
    </row>
    <row r="30" spans="1:5" ht="280.5">
      <c r="A30" t="s">
        <v>53</v>
      </c>
      <c r="E30" s="35" t="s">
        <v>145</v>
      </c>
    </row>
    <row r="31" spans="1:18" ht="12.75" customHeight="1">
      <c r="A31" s="6" t="s">
        <v>43</v>
      </c>
      <c s="6"/>
      <c s="42" t="s">
        <v>23</v>
      </c>
      <c s="6"/>
      <c s="27" t="s">
        <v>148</v>
      </c>
      <c s="6"/>
      <c s="6"/>
      <c s="6"/>
      <c s="43">
        <f>0+Q31</f>
      </c>
      <c r="O31">
        <f>0+R31</f>
      </c>
      <c r="Q31">
        <f>0+I32</f>
      </c>
      <c>
        <f>0+O32</f>
      </c>
    </row>
    <row r="32" spans="1:16" ht="12.75">
      <c r="A32" s="25" t="s">
        <v>45</v>
      </c>
      <c s="29" t="s">
        <v>37</v>
      </c>
      <c s="29" t="s">
        <v>149</v>
      </c>
      <c s="25" t="s">
        <v>47</v>
      </c>
      <c s="30" t="s">
        <v>150</v>
      </c>
      <c s="31" t="s">
        <v>151</v>
      </c>
      <c s="32">
        <v>5442</v>
      </c>
      <c s="33">
        <v>0</v>
      </c>
      <c s="33">
        <f>ROUND(ROUND(H32,2)*ROUND(G32,3),2)</f>
      </c>
      <c r="O32">
        <f>(I32*21)/100</f>
      </c>
      <c t="s">
        <v>23</v>
      </c>
    </row>
    <row r="33" spans="1:5" ht="12.75">
      <c r="A33" s="34" t="s">
        <v>50</v>
      </c>
      <c r="E33" s="35" t="s">
        <v>152</v>
      </c>
    </row>
    <row r="34" spans="1:5" ht="38.25">
      <c r="A34" s="36" t="s">
        <v>52</v>
      </c>
      <c r="E34" s="37" t="s">
        <v>153</v>
      </c>
    </row>
    <row r="35" spans="1:5" ht="102">
      <c r="A35" t="s">
        <v>53</v>
      </c>
      <c r="E35"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732</v>
      </c>
      <c s="38">
        <f>0+I9+I14+I23</f>
      </c>
      <c r="O3" t="s">
        <v>19</v>
      </c>
      <c t="s">
        <v>23</v>
      </c>
    </row>
    <row r="4" spans="1:16" ht="15" customHeight="1">
      <c r="A4" t="s">
        <v>17</v>
      </c>
      <c s="12" t="s">
        <v>121</v>
      </c>
      <c s="13" t="s">
        <v>730</v>
      </c>
      <c s="1"/>
      <c s="14" t="s">
        <v>731</v>
      </c>
      <c s="1"/>
      <c s="1"/>
      <c s="11"/>
      <c s="11"/>
      <c r="O4" t="s">
        <v>20</v>
      </c>
      <c t="s">
        <v>23</v>
      </c>
    </row>
    <row r="5" spans="1:16" ht="12.75" customHeight="1">
      <c r="A5" t="s">
        <v>124</v>
      </c>
      <c s="16" t="s">
        <v>18</v>
      </c>
      <c s="17" t="s">
        <v>732</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3150.18</v>
      </c>
      <c s="33">
        <v>0</v>
      </c>
      <c s="33">
        <f>ROUND(ROUND(H10,2)*ROUND(G10,3),2)</f>
      </c>
      <c r="O10">
        <f>(I10*21)/100</f>
      </c>
      <c t="s">
        <v>23</v>
      </c>
    </row>
    <row r="11" spans="1:5" ht="25.5">
      <c r="A11" s="34" t="s">
        <v>50</v>
      </c>
      <c r="E11" s="35" t="s">
        <v>130</v>
      </c>
    </row>
    <row r="12" spans="1:5" ht="12.75">
      <c r="A12" s="36" t="s">
        <v>52</v>
      </c>
      <c r="E12" s="37" t="s">
        <v>733</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1750.1</v>
      </c>
      <c s="33">
        <v>0</v>
      </c>
      <c s="33">
        <f>ROUND(ROUND(H15,2)*ROUND(G15,3),2)</f>
      </c>
      <c r="O15">
        <f>(I15*21)/100</f>
      </c>
      <c t="s">
        <v>23</v>
      </c>
    </row>
    <row r="16" spans="1:5" ht="12.75">
      <c r="A16" s="34" t="s">
        <v>50</v>
      </c>
      <c r="E16" s="35" t="s">
        <v>47</v>
      </c>
    </row>
    <row r="17" spans="1:5" ht="38.25">
      <c r="A17" s="36" t="s">
        <v>52</v>
      </c>
      <c r="E17" s="37" t="s">
        <v>734</v>
      </c>
    </row>
    <row r="18" spans="1:5" ht="369.75">
      <c r="A18" t="s">
        <v>53</v>
      </c>
      <c r="E18" s="35" t="s">
        <v>138</v>
      </c>
    </row>
    <row r="19" spans="1:16" ht="25.5">
      <c r="A19" s="25" t="s">
        <v>45</v>
      </c>
      <c s="29" t="s">
        <v>22</v>
      </c>
      <c s="29" t="s">
        <v>141</v>
      </c>
      <c s="25" t="s">
        <v>47</v>
      </c>
      <c s="30" t="s">
        <v>142</v>
      </c>
      <c s="31" t="s">
        <v>136</v>
      </c>
      <c s="32">
        <v>1750.1</v>
      </c>
      <c s="33">
        <v>0</v>
      </c>
      <c s="33">
        <f>ROUND(ROUND(H19,2)*ROUND(G19,3),2)</f>
      </c>
      <c r="O19">
        <f>(I19*21)/100</f>
      </c>
      <c t="s">
        <v>23</v>
      </c>
    </row>
    <row r="20" spans="1:5" ht="12.75">
      <c r="A20" s="34" t="s">
        <v>50</v>
      </c>
      <c r="E20" s="35" t="s">
        <v>143</v>
      </c>
    </row>
    <row r="21" spans="1:5" ht="114.75">
      <c r="A21" s="36" t="s">
        <v>52</v>
      </c>
      <c r="E21" s="37" t="s">
        <v>735</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3182</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0+O9+O22+O59</f>
      </c>
      <c t="s">
        <v>22</v>
      </c>
    </row>
    <row r="3" spans="1:16" ht="15" customHeight="1">
      <c r="A3" t="s">
        <v>12</v>
      </c>
      <c s="12" t="s">
        <v>14</v>
      </c>
      <c s="13" t="s">
        <v>15</v>
      </c>
      <c s="1"/>
      <c s="14" t="s">
        <v>16</v>
      </c>
      <c s="1"/>
      <c s="9"/>
      <c s="8" t="s">
        <v>738</v>
      </c>
      <c s="38">
        <f>0+I9+I22+I59</f>
      </c>
      <c r="O3" t="s">
        <v>19</v>
      </c>
      <c t="s">
        <v>23</v>
      </c>
    </row>
    <row r="4" spans="1:16" ht="15" customHeight="1">
      <c r="A4" t="s">
        <v>17</v>
      </c>
      <c s="12" t="s">
        <v>121</v>
      </c>
      <c s="13" t="s">
        <v>736</v>
      </c>
      <c s="1"/>
      <c s="14" t="s">
        <v>737</v>
      </c>
      <c s="1"/>
      <c s="1"/>
      <c s="11"/>
      <c s="11"/>
      <c r="O4" t="s">
        <v>20</v>
      </c>
      <c t="s">
        <v>23</v>
      </c>
    </row>
    <row r="5" spans="1:16" ht="12.75" customHeight="1">
      <c r="A5" t="s">
        <v>124</v>
      </c>
      <c s="16" t="s">
        <v>18</v>
      </c>
      <c s="17" t="s">
        <v>738</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48.15</v>
      </c>
      <c s="33">
        <v>0</v>
      </c>
      <c s="33">
        <f>ROUND(ROUND(H10,2)*ROUND(G10,3),2)</f>
      </c>
      <c r="O10">
        <f>(I10*21)/100</f>
      </c>
      <c t="s">
        <v>23</v>
      </c>
    </row>
    <row r="11" spans="1:5" ht="12.75">
      <c r="A11" s="34" t="s">
        <v>50</v>
      </c>
      <c r="E11" s="35" t="s">
        <v>159</v>
      </c>
    </row>
    <row r="12" spans="1:5" ht="51">
      <c r="A12" s="36" t="s">
        <v>52</v>
      </c>
      <c r="E12" s="37" t="s">
        <v>160</v>
      </c>
    </row>
    <row r="13" spans="1:5" ht="25.5">
      <c r="A13" t="s">
        <v>53</v>
      </c>
      <c r="E13" s="35" t="s">
        <v>132</v>
      </c>
    </row>
    <row r="14" spans="1:16" ht="12.75">
      <c r="A14" s="25" t="s">
        <v>45</v>
      </c>
      <c s="29" t="s">
        <v>23</v>
      </c>
      <c s="29" t="s">
        <v>161</v>
      </c>
      <c s="25" t="s">
        <v>47</v>
      </c>
      <c s="30" t="s">
        <v>162</v>
      </c>
      <c s="31" t="s">
        <v>129</v>
      </c>
      <c s="32">
        <v>993.7</v>
      </c>
      <c s="33">
        <v>0</v>
      </c>
      <c s="33">
        <f>ROUND(ROUND(H14,2)*ROUND(G14,3),2)</f>
      </c>
      <c r="O14">
        <f>(I14*21)/100</f>
      </c>
      <c t="s">
        <v>23</v>
      </c>
    </row>
    <row r="15" spans="1:5" ht="25.5">
      <c r="A15" s="34" t="s">
        <v>50</v>
      </c>
      <c r="E15" s="35" t="s">
        <v>163</v>
      </c>
    </row>
    <row r="16" spans="1:5" ht="12.75">
      <c r="A16" s="36" t="s">
        <v>52</v>
      </c>
      <c r="E16" s="37" t="s">
        <v>739</v>
      </c>
    </row>
    <row r="17" spans="1:5" ht="25.5">
      <c r="A17" t="s">
        <v>53</v>
      </c>
      <c r="E17" s="35" t="s">
        <v>132</v>
      </c>
    </row>
    <row r="18" spans="1:16" ht="12.75">
      <c r="A18" s="25" t="s">
        <v>45</v>
      </c>
      <c s="29" t="s">
        <v>22</v>
      </c>
      <c s="29" t="s">
        <v>165</v>
      </c>
      <c s="25" t="s">
        <v>23</v>
      </c>
      <c s="30" t="s">
        <v>166</v>
      </c>
      <c s="31" t="s">
        <v>129</v>
      </c>
      <c s="32">
        <v>523</v>
      </c>
      <c s="33">
        <v>0</v>
      </c>
      <c s="33">
        <f>ROUND(ROUND(H18,2)*ROUND(G18,3),2)</f>
      </c>
      <c r="O18">
        <f>(I18*21)/100</f>
      </c>
      <c t="s">
        <v>23</v>
      </c>
    </row>
    <row r="19" spans="1:5" ht="38.25">
      <c r="A19" s="34" t="s">
        <v>50</v>
      </c>
      <c r="E19" s="35" t="s">
        <v>169</v>
      </c>
    </row>
    <row r="20" spans="1:5" ht="51">
      <c r="A20" s="36" t="s">
        <v>52</v>
      </c>
      <c r="E20" s="37" t="s">
        <v>740</v>
      </c>
    </row>
    <row r="21" spans="1:5" ht="25.5">
      <c r="A21" t="s">
        <v>53</v>
      </c>
      <c r="E21" s="35" t="s">
        <v>132</v>
      </c>
    </row>
    <row r="22" spans="1:18" ht="12.75" customHeight="1">
      <c r="A22" s="6" t="s">
        <v>43</v>
      </c>
      <c s="6"/>
      <c s="42" t="s">
        <v>29</v>
      </c>
      <c s="6"/>
      <c s="27" t="s">
        <v>133</v>
      </c>
      <c s="6"/>
      <c s="6"/>
      <c s="6"/>
      <c s="43">
        <f>0+Q22</f>
      </c>
      <c r="O22">
        <f>0+R22</f>
      </c>
      <c r="Q22">
        <f>0+I23+I27+I31+I35+I39+I43+I47+I51+I55</f>
      </c>
      <c>
        <f>0+O23+O27+O31+O35+O39+O43+O47+O51+O55</f>
      </c>
    </row>
    <row r="23" spans="1:16" ht="12.75">
      <c r="A23" s="25" t="s">
        <v>45</v>
      </c>
      <c s="29" t="s">
        <v>33</v>
      </c>
      <c s="29" t="s">
        <v>171</v>
      </c>
      <c s="25" t="s">
        <v>47</v>
      </c>
      <c s="30" t="s">
        <v>172</v>
      </c>
      <c s="31" t="s">
        <v>151</v>
      </c>
      <c s="32">
        <v>380</v>
      </c>
      <c s="33">
        <v>0</v>
      </c>
      <c s="33">
        <f>ROUND(ROUND(H23,2)*ROUND(G23,3),2)</f>
      </c>
      <c r="O23">
        <f>(I23*21)/100</f>
      </c>
      <c t="s">
        <v>23</v>
      </c>
    </row>
    <row r="24" spans="1:5" ht="12.75">
      <c r="A24" s="34" t="s">
        <v>50</v>
      </c>
      <c r="E24" s="35" t="s">
        <v>47</v>
      </c>
    </row>
    <row r="25" spans="1:5" ht="25.5">
      <c r="A25" s="36" t="s">
        <v>52</v>
      </c>
      <c r="E25" s="37" t="s">
        <v>741</v>
      </c>
    </row>
    <row r="26" spans="1:5" ht="25.5">
      <c r="A26" t="s">
        <v>53</v>
      </c>
      <c r="E26" s="35" t="s">
        <v>174</v>
      </c>
    </row>
    <row r="27" spans="1:16" ht="25.5">
      <c r="A27" s="25" t="s">
        <v>45</v>
      </c>
      <c s="29" t="s">
        <v>35</v>
      </c>
      <c s="29" t="s">
        <v>175</v>
      </c>
      <c s="25" t="s">
        <v>47</v>
      </c>
      <c s="30" t="s">
        <v>176</v>
      </c>
      <c s="31" t="s">
        <v>136</v>
      </c>
      <c s="32">
        <v>496.85</v>
      </c>
      <c s="33">
        <v>0</v>
      </c>
      <c s="33">
        <f>ROUND(ROUND(H27,2)*ROUND(G27,3),2)</f>
      </c>
      <c r="O27">
        <f>(I27*21)/100</f>
      </c>
      <c t="s">
        <v>23</v>
      </c>
    </row>
    <row r="28" spans="1:5" ht="12.75">
      <c r="A28" s="34" t="s">
        <v>50</v>
      </c>
      <c r="E28" s="35" t="s">
        <v>177</v>
      </c>
    </row>
    <row r="29" spans="1:5" ht="51">
      <c r="A29" s="36" t="s">
        <v>52</v>
      </c>
      <c r="E29" s="37" t="s">
        <v>742</v>
      </c>
    </row>
    <row r="30" spans="1:5" ht="63.75">
      <c r="A30" t="s">
        <v>53</v>
      </c>
      <c r="E30" s="35" t="s">
        <v>179</v>
      </c>
    </row>
    <row r="31" spans="1:16" ht="25.5">
      <c r="A31" s="25" t="s">
        <v>45</v>
      </c>
      <c s="29" t="s">
        <v>37</v>
      </c>
      <c s="29" t="s">
        <v>181</v>
      </c>
      <c s="25" t="s">
        <v>47</v>
      </c>
      <c s="30" t="s">
        <v>182</v>
      </c>
      <c s="31" t="s">
        <v>136</v>
      </c>
      <c s="32">
        <v>261.5</v>
      </c>
      <c s="33">
        <v>0</v>
      </c>
      <c s="33">
        <f>ROUND(ROUND(H31,2)*ROUND(G31,3),2)</f>
      </c>
      <c r="O31">
        <f>(I31*21)/100</f>
      </c>
      <c t="s">
        <v>23</v>
      </c>
    </row>
    <row r="32" spans="1:5" ht="12.75">
      <c r="A32" s="34" t="s">
        <v>50</v>
      </c>
      <c r="E32" s="35" t="s">
        <v>47</v>
      </c>
    </row>
    <row r="33" spans="1:5" ht="38.25">
      <c r="A33" s="36" t="s">
        <v>52</v>
      </c>
      <c r="E33" s="37" t="s">
        <v>743</v>
      </c>
    </row>
    <row r="34" spans="1:5" ht="63.75">
      <c r="A34" t="s">
        <v>53</v>
      </c>
      <c r="E34" s="35" t="s">
        <v>179</v>
      </c>
    </row>
    <row r="35" spans="1:16" ht="25.5">
      <c r="A35" s="25" t="s">
        <v>45</v>
      </c>
      <c s="29" t="s">
        <v>76</v>
      </c>
      <c s="29" t="s">
        <v>188</v>
      </c>
      <c s="25" t="s">
        <v>47</v>
      </c>
      <c s="30" t="s">
        <v>189</v>
      </c>
      <c s="31" t="s">
        <v>136</v>
      </c>
      <c s="32">
        <v>418.4</v>
      </c>
      <c s="33">
        <v>0</v>
      </c>
      <c s="33">
        <f>ROUND(ROUND(H35,2)*ROUND(G35,3),2)</f>
      </c>
      <c r="O35">
        <f>(I35*21)/100</f>
      </c>
      <c t="s">
        <v>23</v>
      </c>
    </row>
    <row r="36" spans="1:5" ht="25.5">
      <c r="A36" s="34" t="s">
        <v>50</v>
      </c>
      <c r="E36" s="35" t="s">
        <v>190</v>
      </c>
    </row>
    <row r="37" spans="1:5" ht="51">
      <c r="A37" s="36" t="s">
        <v>52</v>
      </c>
      <c r="E37" s="37" t="s">
        <v>744</v>
      </c>
    </row>
    <row r="38" spans="1:5" ht="63.75">
      <c r="A38" t="s">
        <v>53</v>
      </c>
      <c r="E38" s="35" t="s">
        <v>179</v>
      </c>
    </row>
    <row r="39" spans="1:16" ht="12.75">
      <c r="A39" s="25" t="s">
        <v>45</v>
      </c>
      <c s="29" t="s">
        <v>80</v>
      </c>
      <c s="29" t="s">
        <v>192</v>
      </c>
      <c s="25" t="s">
        <v>47</v>
      </c>
      <c s="30" t="s">
        <v>193</v>
      </c>
      <c s="31" t="s">
        <v>136</v>
      </c>
      <c s="32">
        <v>38</v>
      </c>
      <c s="33">
        <v>0</v>
      </c>
      <c s="33">
        <f>ROUND(ROUND(H39,2)*ROUND(G39,3),2)</f>
      </c>
      <c r="O39">
        <f>(I39*21)/100</f>
      </c>
      <c t="s">
        <v>23</v>
      </c>
    </row>
    <row r="40" spans="1:5" ht="12.75">
      <c r="A40" s="34" t="s">
        <v>50</v>
      </c>
      <c r="E40" s="35" t="s">
        <v>194</v>
      </c>
    </row>
    <row r="41" spans="1:5" ht="25.5">
      <c r="A41" s="36" t="s">
        <v>52</v>
      </c>
      <c r="E41" s="37" t="s">
        <v>745</v>
      </c>
    </row>
    <row r="42" spans="1:5" ht="38.25">
      <c r="A42" t="s">
        <v>53</v>
      </c>
      <c r="E42" s="35" t="s">
        <v>196</v>
      </c>
    </row>
    <row r="43" spans="1:16" ht="12.75">
      <c r="A43" s="25" t="s">
        <v>45</v>
      </c>
      <c s="29" t="s">
        <v>40</v>
      </c>
      <c s="29" t="s">
        <v>197</v>
      </c>
      <c s="25" t="s">
        <v>47</v>
      </c>
      <c s="30" t="s">
        <v>198</v>
      </c>
      <c s="31" t="s">
        <v>151</v>
      </c>
      <c s="32">
        <v>380</v>
      </c>
      <c s="33">
        <v>0</v>
      </c>
      <c s="33">
        <f>ROUND(ROUND(H43,2)*ROUND(G43,3),2)</f>
      </c>
      <c r="O43">
        <f>(I43*21)/100</f>
      </c>
      <c t="s">
        <v>23</v>
      </c>
    </row>
    <row r="44" spans="1:5" ht="12.75">
      <c r="A44" s="34" t="s">
        <v>50</v>
      </c>
      <c r="E44" s="35" t="s">
        <v>47</v>
      </c>
    </row>
    <row r="45" spans="1:5" ht="38.25">
      <c r="A45" s="36" t="s">
        <v>52</v>
      </c>
      <c r="E45" s="37" t="s">
        <v>746</v>
      </c>
    </row>
    <row r="46" spans="1:5" ht="25.5">
      <c r="A46" t="s">
        <v>53</v>
      </c>
      <c r="E46" s="35" t="s">
        <v>200</v>
      </c>
    </row>
    <row r="47" spans="1:16" ht="12.75">
      <c r="A47" s="25" t="s">
        <v>45</v>
      </c>
      <c s="29" t="s">
        <v>42</v>
      </c>
      <c s="29" t="s">
        <v>201</v>
      </c>
      <c s="25" t="s">
        <v>47</v>
      </c>
      <c s="30" t="s">
        <v>202</v>
      </c>
      <c s="31" t="s">
        <v>186</v>
      </c>
      <c s="32">
        <v>760</v>
      </c>
      <c s="33">
        <v>0</v>
      </c>
      <c s="33">
        <f>ROUND(ROUND(H47,2)*ROUND(G47,3),2)</f>
      </c>
      <c r="O47">
        <f>(I47*21)/100</f>
      </c>
      <c t="s">
        <v>23</v>
      </c>
    </row>
    <row r="48" spans="1:5" ht="12.75">
      <c r="A48" s="34" t="s">
        <v>50</v>
      </c>
      <c r="E48" s="35" t="s">
        <v>47</v>
      </c>
    </row>
    <row r="49" spans="1:5" ht="25.5">
      <c r="A49" s="36" t="s">
        <v>52</v>
      </c>
      <c r="E49" s="37" t="s">
        <v>747</v>
      </c>
    </row>
    <row r="50" spans="1:5" ht="25.5">
      <c r="A50" t="s">
        <v>53</v>
      </c>
      <c r="E50" s="35" t="s">
        <v>200</v>
      </c>
    </row>
    <row r="51" spans="1:16" ht="12.75">
      <c r="A51" s="25" t="s">
        <v>45</v>
      </c>
      <c s="29" t="s">
        <v>92</v>
      </c>
      <c s="29" t="s">
        <v>204</v>
      </c>
      <c s="25" t="s">
        <v>205</v>
      </c>
      <c s="30" t="s">
        <v>206</v>
      </c>
      <c s="31" t="s">
        <v>186</v>
      </c>
      <c s="32">
        <v>26</v>
      </c>
      <c s="33">
        <v>0</v>
      </c>
      <c s="33">
        <f>ROUND(ROUND(H51,2)*ROUND(G51,3),2)</f>
      </c>
      <c r="O51">
        <f>(I51*21)/100</f>
      </c>
      <c t="s">
        <v>23</v>
      </c>
    </row>
    <row r="52" spans="1:5" ht="12.75">
      <c r="A52" s="34" t="s">
        <v>50</v>
      </c>
      <c r="E52" s="35" t="s">
        <v>47</v>
      </c>
    </row>
    <row r="53" spans="1:5" ht="102">
      <c r="A53" s="36" t="s">
        <v>52</v>
      </c>
      <c r="E53" s="37" t="s">
        <v>748</v>
      </c>
    </row>
    <row r="54" spans="1:5" ht="25.5">
      <c r="A54" t="s">
        <v>53</v>
      </c>
      <c r="E54" s="35" t="s">
        <v>200</v>
      </c>
    </row>
    <row r="55" spans="1:16" ht="12.75">
      <c r="A55" s="25" t="s">
        <v>45</v>
      </c>
      <c s="29" t="s">
        <v>98</v>
      </c>
      <c s="29" t="s">
        <v>208</v>
      </c>
      <c s="25" t="s">
        <v>47</v>
      </c>
      <c s="30" t="s">
        <v>209</v>
      </c>
      <c s="31" t="s">
        <v>136</v>
      </c>
      <c s="32">
        <v>1176.75</v>
      </c>
      <c s="33">
        <v>0</v>
      </c>
      <c s="33">
        <f>ROUND(ROUND(H55,2)*ROUND(G55,3),2)</f>
      </c>
      <c r="O55">
        <f>(I55*21)/100</f>
      </c>
      <c t="s">
        <v>23</v>
      </c>
    </row>
    <row r="56" spans="1:5" ht="12.75">
      <c r="A56" s="34" t="s">
        <v>50</v>
      </c>
      <c r="E56" s="35" t="s">
        <v>47</v>
      </c>
    </row>
    <row r="57" spans="1:5" ht="76.5">
      <c r="A57" s="36" t="s">
        <v>52</v>
      </c>
      <c r="E57" s="37" t="s">
        <v>749</v>
      </c>
    </row>
    <row r="58" spans="1:5" ht="191.25">
      <c r="A58" t="s">
        <v>53</v>
      </c>
      <c r="E58" s="35" t="s">
        <v>211</v>
      </c>
    </row>
    <row r="59" spans="1:18" ht="12.75" customHeight="1">
      <c r="A59" s="6" t="s">
        <v>43</v>
      </c>
      <c s="6"/>
      <c s="42" t="s">
        <v>40</v>
      </c>
      <c s="6"/>
      <c s="27" t="s">
        <v>212</v>
      </c>
      <c s="6"/>
      <c s="6"/>
      <c s="6"/>
      <c s="43">
        <f>0+Q59</f>
      </c>
      <c r="O59">
        <f>0+R59</f>
      </c>
      <c r="Q59">
        <f>0+I60</f>
      </c>
      <c>
        <f>0+O60</f>
      </c>
    </row>
    <row r="60" spans="1:16" ht="12.75">
      <c r="A60" s="25" t="s">
        <v>45</v>
      </c>
      <c s="29" t="s">
        <v>105</v>
      </c>
      <c s="29" t="s">
        <v>213</v>
      </c>
      <c s="25" t="s">
        <v>47</v>
      </c>
      <c s="30" t="s">
        <v>214</v>
      </c>
      <c s="31" t="s">
        <v>186</v>
      </c>
      <c s="32">
        <v>14</v>
      </c>
      <c s="33">
        <v>0</v>
      </c>
      <c s="33">
        <f>ROUND(ROUND(H60,2)*ROUND(G60,3),2)</f>
      </c>
      <c r="O60">
        <f>(I60*21)/100</f>
      </c>
      <c t="s">
        <v>23</v>
      </c>
    </row>
    <row r="61" spans="1:5" ht="12.75">
      <c r="A61" s="34" t="s">
        <v>50</v>
      </c>
      <c r="E61" s="35" t="s">
        <v>47</v>
      </c>
    </row>
    <row r="62" spans="1:5" ht="12.75">
      <c r="A62" s="36" t="s">
        <v>52</v>
      </c>
      <c r="E62" s="37" t="s">
        <v>498</v>
      </c>
    </row>
    <row r="63" spans="1:5" ht="25.5">
      <c r="A63" t="s">
        <v>53</v>
      </c>
      <c r="E63" s="35" t="s">
        <v>216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0+O10+O15+O36+O45+O82</f>
      </c>
      <c t="s">
        <v>22</v>
      </c>
    </row>
    <row r="3" spans="1:16" ht="15" customHeight="1">
      <c r="A3" t="s">
        <v>12</v>
      </c>
      <c s="12" t="s">
        <v>14</v>
      </c>
      <c s="13" t="s">
        <v>15</v>
      </c>
      <c s="1"/>
      <c s="14" t="s">
        <v>16</v>
      </c>
      <c s="1"/>
      <c s="9"/>
      <c s="8" t="s">
        <v>750</v>
      </c>
      <c s="38">
        <f>0+I10+I15+I36+I45+I82</f>
      </c>
      <c r="O3" t="s">
        <v>19</v>
      </c>
      <c t="s">
        <v>23</v>
      </c>
    </row>
    <row r="4" spans="1:16" ht="15" customHeight="1">
      <c r="A4" t="s">
        <v>17</v>
      </c>
      <c s="12" t="s">
        <v>121</v>
      </c>
      <c s="13" t="s">
        <v>736</v>
      </c>
      <c s="1"/>
      <c s="14" t="s">
        <v>737</v>
      </c>
      <c s="1"/>
      <c s="1"/>
      <c s="11"/>
      <c s="11"/>
      <c r="O4" t="s">
        <v>20</v>
      </c>
      <c t="s">
        <v>23</v>
      </c>
    </row>
    <row r="5" spans="1:16" ht="12.75" customHeight="1">
      <c r="A5" t="s">
        <v>124</v>
      </c>
      <c s="12" t="s">
        <v>121</v>
      </c>
      <c s="13" t="s">
        <v>750</v>
      </c>
      <c s="1"/>
      <c s="14" t="s">
        <v>228</v>
      </c>
      <c s="1"/>
      <c s="1"/>
      <c s="1"/>
      <c s="1"/>
      <c r="O5" t="s">
        <v>21</v>
      </c>
      <c t="s">
        <v>23</v>
      </c>
    </row>
    <row r="6" spans="1:9" ht="12.75" customHeight="1">
      <c r="A6" t="s">
        <v>229</v>
      </c>
      <c s="16" t="s">
        <v>18</v>
      </c>
      <c s="17" t="s">
        <v>750</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2209.05</v>
      </c>
      <c s="33">
        <v>0</v>
      </c>
      <c s="33">
        <f>ROUND(ROUND(H11,2)*ROUND(G11,3),2)</f>
      </c>
      <c r="O11">
        <f>(I11*21)/100</f>
      </c>
      <c t="s">
        <v>23</v>
      </c>
    </row>
    <row r="12" spans="1:5" ht="12.75">
      <c r="A12" s="34" t="s">
        <v>50</v>
      </c>
      <c r="E12" s="35" t="s">
        <v>159</v>
      </c>
    </row>
    <row r="13" spans="1:5" ht="38.25">
      <c r="A13" s="36" t="s">
        <v>52</v>
      </c>
      <c r="E13" s="37" t="s">
        <v>751</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134</v>
      </c>
      <c s="25" t="s">
        <v>47</v>
      </c>
      <c s="30" t="s">
        <v>135</v>
      </c>
      <c s="31" t="s">
        <v>136</v>
      </c>
      <c s="32">
        <v>1113.25</v>
      </c>
      <c s="33">
        <v>0</v>
      </c>
      <c s="33">
        <f>ROUND(ROUND(H16,2)*ROUND(G16,3),2)</f>
      </c>
      <c r="O16">
        <f>(I16*21)/100</f>
      </c>
      <c t="s">
        <v>23</v>
      </c>
    </row>
    <row r="17" spans="1:5" ht="12.75">
      <c r="A17" s="34" t="s">
        <v>50</v>
      </c>
      <c r="E17" s="35" t="s">
        <v>47</v>
      </c>
    </row>
    <row r="18" spans="1:5" ht="63.75">
      <c r="A18" s="36" t="s">
        <v>52</v>
      </c>
      <c r="E18" s="37" t="s">
        <v>752</v>
      </c>
    </row>
    <row r="19" spans="1:5" ht="369.75">
      <c r="A19" t="s">
        <v>53</v>
      </c>
      <c r="E19" s="35" t="s">
        <v>138</v>
      </c>
    </row>
    <row r="20" spans="1:16" ht="25.5">
      <c r="A20" s="25" t="s">
        <v>45</v>
      </c>
      <c s="29" t="s">
        <v>22</v>
      </c>
      <c s="29" t="s">
        <v>234</v>
      </c>
      <c s="25" t="s">
        <v>47</v>
      </c>
      <c s="30" t="s">
        <v>235</v>
      </c>
      <c s="31" t="s">
        <v>136</v>
      </c>
      <c s="32">
        <v>114</v>
      </c>
      <c s="33">
        <v>0</v>
      </c>
      <c s="33">
        <f>ROUND(ROUND(H20,2)*ROUND(G20,3),2)</f>
      </c>
      <c r="O20">
        <f>(I20*21)/100</f>
      </c>
      <c t="s">
        <v>23</v>
      </c>
    </row>
    <row r="21" spans="1:5" ht="12.75">
      <c r="A21" s="34" t="s">
        <v>50</v>
      </c>
      <c r="E21" s="35" t="s">
        <v>47</v>
      </c>
    </row>
    <row r="22" spans="1:5" ht="51">
      <c r="A22" s="36" t="s">
        <v>52</v>
      </c>
      <c r="E22" s="37" t="s">
        <v>753</v>
      </c>
    </row>
    <row r="23" spans="1:5" ht="318.75">
      <c r="A23" t="s">
        <v>53</v>
      </c>
      <c r="E23" s="35" t="s">
        <v>237</v>
      </c>
    </row>
    <row r="24" spans="1:16" ht="12.75">
      <c r="A24" s="25" t="s">
        <v>45</v>
      </c>
      <c s="29" t="s">
        <v>33</v>
      </c>
      <c s="29" t="s">
        <v>208</v>
      </c>
      <c s="25" t="s">
        <v>47</v>
      </c>
      <c s="30" t="s">
        <v>209</v>
      </c>
      <c s="31" t="s">
        <v>136</v>
      </c>
      <c s="32">
        <v>1113.25</v>
      </c>
      <c s="33">
        <v>0</v>
      </c>
      <c s="33">
        <f>ROUND(ROUND(H24,2)*ROUND(G24,3),2)</f>
      </c>
      <c r="O24">
        <f>(I24*21)/100</f>
      </c>
      <c t="s">
        <v>23</v>
      </c>
    </row>
    <row r="25" spans="1:5" ht="12.75">
      <c r="A25" s="34" t="s">
        <v>50</v>
      </c>
      <c r="E25" s="35" t="s">
        <v>47</v>
      </c>
    </row>
    <row r="26" spans="1:5" ht="25.5">
      <c r="A26" s="36" t="s">
        <v>52</v>
      </c>
      <c r="E26" s="37" t="s">
        <v>754</v>
      </c>
    </row>
    <row r="27" spans="1:5" ht="191.25">
      <c r="A27" t="s">
        <v>53</v>
      </c>
      <c r="E27" s="35" t="s">
        <v>211</v>
      </c>
    </row>
    <row r="28" spans="1:16" ht="12.75">
      <c r="A28" s="25" t="s">
        <v>45</v>
      </c>
      <c s="29" t="s">
        <v>35</v>
      </c>
      <c s="29" t="s">
        <v>249</v>
      </c>
      <c s="25" t="s">
        <v>47</v>
      </c>
      <c s="30" t="s">
        <v>250</v>
      </c>
      <c s="31" t="s">
        <v>151</v>
      </c>
      <c s="32">
        <v>3182</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380</v>
      </c>
      <c s="33">
        <v>0</v>
      </c>
      <c s="33">
        <f>ROUND(ROUND(H32,2)*ROUND(G32,3),2)</f>
      </c>
      <c r="O32">
        <f>(I32*21)/100</f>
      </c>
      <c t="s">
        <v>23</v>
      </c>
    </row>
    <row r="33" spans="1:5" ht="25.5">
      <c r="A33" s="34" t="s">
        <v>50</v>
      </c>
      <c r="E33" s="35" t="s">
        <v>255</v>
      </c>
    </row>
    <row r="34" spans="1:5" ht="76.5">
      <c r="A34" s="36" t="s">
        <v>52</v>
      </c>
      <c r="E34" s="37" t="s">
        <v>755</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950</v>
      </c>
      <c s="33">
        <v>0</v>
      </c>
      <c s="33">
        <f>ROUND(ROUND(H37,2)*ROUND(G37,3),2)</f>
      </c>
      <c r="O37">
        <f>(I37*21)/100</f>
      </c>
      <c t="s">
        <v>23</v>
      </c>
    </row>
    <row r="38" spans="1:5" ht="12.75">
      <c r="A38" s="34" t="s">
        <v>50</v>
      </c>
      <c r="E38" s="35" t="s">
        <v>47</v>
      </c>
    </row>
    <row r="39" spans="1:5" ht="38.25">
      <c r="A39" s="36" t="s">
        <v>52</v>
      </c>
      <c r="E39" s="37" t="s">
        <v>756</v>
      </c>
    </row>
    <row r="40" spans="1:5" ht="25.5">
      <c r="A40" t="s">
        <v>53</v>
      </c>
      <c r="E40" s="35" t="s">
        <v>261</v>
      </c>
    </row>
    <row r="41" spans="1:16" ht="12.75">
      <c r="A41" s="25" t="s">
        <v>45</v>
      </c>
      <c s="29" t="s">
        <v>80</v>
      </c>
      <c s="29" t="s">
        <v>262</v>
      </c>
      <c s="25" t="s">
        <v>47</v>
      </c>
      <c s="30" t="s">
        <v>263</v>
      </c>
      <c s="31" t="s">
        <v>186</v>
      </c>
      <c s="32">
        <v>380</v>
      </c>
      <c s="33">
        <v>0</v>
      </c>
      <c s="33">
        <f>ROUND(ROUND(H41,2)*ROUND(G41,3),2)</f>
      </c>
      <c r="O41">
        <f>(I41*21)/100</f>
      </c>
      <c t="s">
        <v>23</v>
      </c>
    </row>
    <row r="42" spans="1:5" ht="12.75">
      <c r="A42" s="34" t="s">
        <v>50</v>
      </c>
      <c r="E42" s="35" t="s">
        <v>47</v>
      </c>
    </row>
    <row r="43" spans="1:5" ht="38.25">
      <c r="A43" s="36" t="s">
        <v>52</v>
      </c>
      <c r="E43" s="37" t="s">
        <v>757</v>
      </c>
    </row>
    <row r="44" spans="1:5" ht="165.75">
      <c r="A44" t="s">
        <v>53</v>
      </c>
      <c r="E44" s="35" t="s">
        <v>265</v>
      </c>
    </row>
    <row r="45" spans="1:18" ht="12.75" customHeight="1">
      <c r="A45" s="6" t="s">
        <v>43</v>
      </c>
      <c s="6"/>
      <c s="42" t="s">
        <v>35</v>
      </c>
      <c s="6"/>
      <c s="27" t="s">
        <v>266</v>
      </c>
      <c s="6"/>
      <c s="6"/>
      <c s="6"/>
      <c s="43">
        <f>0+Q45</f>
      </c>
      <c r="O45">
        <f>0+R45</f>
      </c>
      <c r="Q45">
        <f>0+I46+I50+I54+I58+I62+I66+I70+I74+I78</f>
      </c>
      <c>
        <f>0+O46+O50+O54+O58+O62+O66+O70+O74+O78</f>
      </c>
    </row>
    <row r="46" spans="1:16" ht="12.75">
      <c r="A46" s="25" t="s">
        <v>45</v>
      </c>
      <c s="29" t="s">
        <v>40</v>
      </c>
      <c s="29" t="s">
        <v>267</v>
      </c>
      <c s="25" t="s">
        <v>47</v>
      </c>
      <c s="30" t="s">
        <v>268</v>
      </c>
      <c s="31" t="s">
        <v>151</v>
      </c>
      <c s="32">
        <v>3106</v>
      </c>
      <c s="33">
        <v>0</v>
      </c>
      <c s="33">
        <f>ROUND(ROUND(H46,2)*ROUND(G46,3),2)</f>
      </c>
      <c r="O46">
        <f>(I46*21)/100</f>
      </c>
      <c t="s">
        <v>23</v>
      </c>
    </row>
    <row r="47" spans="1:5" ht="12.75">
      <c r="A47" s="34" t="s">
        <v>50</v>
      </c>
      <c r="E47" s="35" t="s">
        <v>47</v>
      </c>
    </row>
    <row r="48" spans="1:5" ht="63.75">
      <c r="A48" s="36" t="s">
        <v>52</v>
      </c>
      <c r="E48" s="37" t="s">
        <v>758</v>
      </c>
    </row>
    <row r="49" spans="1:5" ht="127.5">
      <c r="A49" t="s">
        <v>53</v>
      </c>
      <c r="E49" s="35" t="s">
        <v>270</v>
      </c>
    </row>
    <row r="50" spans="1:16" ht="12.75">
      <c r="A50" s="25" t="s">
        <v>45</v>
      </c>
      <c s="29" t="s">
        <v>42</v>
      </c>
      <c s="29" t="s">
        <v>272</v>
      </c>
      <c s="25" t="s">
        <v>47</v>
      </c>
      <c s="30" t="s">
        <v>273</v>
      </c>
      <c s="31" t="s">
        <v>151</v>
      </c>
      <c s="32">
        <v>3182</v>
      </c>
      <c s="33">
        <v>0</v>
      </c>
      <c s="33">
        <f>ROUND(ROUND(H50,2)*ROUND(G50,3),2)</f>
      </c>
      <c r="O50">
        <f>(I50*21)/100</f>
      </c>
      <c t="s">
        <v>23</v>
      </c>
    </row>
    <row r="51" spans="1:5" ht="12.75">
      <c r="A51" s="34" t="s">
        <v>50</v>
      </c>
      <c r="E51" s="35" t="s">
        <v>274</v>
      </c>
    </row>
    <row r="52" spans="1:5" ht="63.75">
      <c r="A52" s="36" t="s">
        <v>52</v>
      </c>
      <c r="E52" s="37" t="s">
        <v>759</v>
      </c>
    </row>
    <row r="53" spans="1:5" ht="51">
      <c r="A53" t="s">
        <v>53</v>
      </c>
      <c r="E53" s="35" t="s">
        <v>276</v>
      </c>
    </row>
    <row r="54" spans="1:16" ht="12.75">
      <c r="A54" s="25" t="s">
        <v>45</v>
      </c>
      <c s="29" t="s">
        <v>92</v>
      </c>
      <c s="29" t="s">
        <v>278</v>
      </c>
      <c s="25" t="s">
        <v>47</v>
      </c>
      <c s="30" t="s">
        <v>279</v>
      </c>
      <c s="31" t="s">
        <v>151</v>
      </c>
      <c s="32">
        <v>380</v>
      </c>
      <c s="33">
        <v>0</v>
      </c>
      <c s="33">
        <f>ROUND(ROUND(H54,2)*ROUND(G54,3),2)</f>
      </c>
      <c r="O54">
        <f>(I54*21)/100</f>
      </c>
      <c t="s">
        <v>23</v>
      </c>
    </row>
    <row r="55" spans="1:5" ht="12.75">
      <c r="A55" s="34" t="s">
        <v>50</v>
      </c>
      <c r="E55" s="35" t="s">
        <v>47</v>
      </c>
    </row>
    <row r="56" spans="1:5" ht="25.5">
      <c r="A56" s="36" t="s">
        <v>52</v>
      </c>
      <c r="E56" s="37" t="s">
        <v>760</v>
      </c>
    </row>
    <row r="57" spans="1:5" ht="102">
      <c r="A57" t="s">
        <v>53</v>
      </c>
      <c r="E57" s="35" t="s">
        <v>281</v>
      </c>
    </row>
    <row r="58" spans="1:16" ht="12.75">
      <c r="A58" s="25" t="s">
        <v>45</v>
      </c>
      <c s="29" t="s">
        <v>98</v>
      </c>
      <c s="29" t="s">
        <v>282</v>
      </c>
      <c s="25" t="s">
        <v>47</v>
      </c>
      <c s="30" t="s">
        <v>283</v>
      </c>
      <c s="31" t="s">
        <v>151</v>
      </c>
      <c s="32">
        <v>2840</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2840</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2840</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2840</v>
      </c>
      <c s="33">
        <v>0</v>
      </c>
      <c s="33">
        <f>ROUND(ROUND(H70,2)*ROUND(G70,3),2)</f>
      </c>
      <c r="O70">
        <f>(I70*21)/100</f>
      </c>
      <c t="s">
        <v>23</v>
      </c>
    </row>
    <row r="71" spans="1:5" ht="12.75">
      <c r="A71" s="34" t="s">
        <v>50</v>
      </c>
      <c r="E71" s="35" t="s">
        <v>297</v>
      </c>
    </row>
    <row r="72" spans="1:5" ht="25.5">
      <c r="A72" s="36" t="s">
        <v>52</v>
      </c>
      <c r="E72" s="37" t="s">
        <v>761</v>
      </c>
    </row>
    <row r="73" spans="1:5" ht="140.25">
      <c r="A73" t="s">
        <v>53</v>
      </c>
      <c r="E73" s="35" t="s">
        <v>299</v>
      </c>
    </row>
    <row r="74" spans="1:16" ht="12.75">
      <c r="A74" s="25" t="s">
        <v>45</v>
      </c>
      <c s="29" t="s">
        <v>116</v>
      </c>
      <c s="29" t="s">
        <v>301</v>
      </c>
      <c s="25" t="s">
        <v>47</v>
      </c>
      <c s="30" t="s">
        <v>302</v>
      </c>
      <c s="31" t="s">
        <v>151</v>
      </c>
      <c s="32">
        <v>2893.2</v>
      </c>
      <c s="33">
        <v>0</v>
      </c>
      <c s="33">
        <f>ROUND(ROUND(H74,2)*ROUND(G74,3),2)</f>
      </c>
      <c r="O74">
        <f>(I74*21)/100</f>
      </c>
      <c t="s">
        <v>23</v>
      </c>
    </row>
    <row r="75" spans="1:5" ht="12.75">
      <c r="A75" s="34" t="s">
        <v>50</v>
      </c>
      <c r="E75" s="35" t="s">
        <v>303</v>
      </c>
    </row>
    <row r="76" spans="1:5" ht="63.75">
      <c r="A76" s="36" t="s">
        <v>52</v>
      </c>
      <c r="E76" s="37" t="s">
        <v>762</v>
      </c>
    </row>
    <row r="77" spans="1:5" ht="140.25">
      <c r="A77" t="s">
        <v>53</v>
      </c>
      <c r="E77" s="35" t="s">
        <v>299</v>
      </c>
    </row>
    <row r="78" spans="1:16" ht="12.75">
      <c r="A78" s="25" t="s">
        <v>45</v>
      </c>
      <c s="29" t="s">
        <v>217</v>
      </c>
      <c s="29" t="s">
        <v>306</v>
      </c>
      <c s="25" t="s">
        <v>47</v>
      </c>
      <c s="30" t="s">
        <v>307</v>
      </c>
      <c s="31" t="s">
        <v>151</v>
      </c>
      <c s="32">
        <v>2954</v>
      </c>
      <c s="33">
        <v>0</v>
      </c>
      <c s="33">
        <f>ROUND(ROUND(H78,2)*ROUND(G78,3),2)</f>
      </c>
      <c r="O78">
        <f>(I78*21)/100</f>
      </c>
      <c t="s">
        <v>23</v>
      </c>
    </row>
    <row r="79" spans="1:5" ht="12.75">
      <c r="A79" s="34" t="s">
        <v>50</v>
      </c>
      <c r="E79" s="35" t="s">
        <v>308</v>
      </c>
    </row>
    <row r="80" spans="1:5" ht="63.75">
      <c r="A80" s="36" t="s">
        <v>52</v>
      </c>
      <c r="E80" s="37" t="s">
        <v>763</v>
      </c>
    </row>
    <row r="81" spans="1:5" ht="140.25">
      <c r="A81" t="s">
        <v>53</v>
      </c>
      <c r="E81" s="35" t="s">
        <v>299</v>
      </c>
    </row>
    <row r="82" spans="1:18" ht="12.75" customHeight="1">
      <c r="A82" s="6" t="s">
        <v>43</v>
      </c>
      <c s="6"/>
      <c s="42" t="s">
        <v>40</v>
      </c>
      <c s="6"/>
      <c s="27" t="s">
        <v>212</v>
      </c>
      <c s="6"/>
      <c s="6"/>
      <c s="6"/>
      <c s="43">
        <f>0+Q82</f>
      </c>
      <c r="O82">
        <f>0+R82</f>
      </c>
      <c r="Q82">
        <f>0+I83</f>
      </c>
      <c>
        <f>0+O83</f>
      </c>
    </row>
    <row r="83" spans="1:16" ht="12.75">
      <c r="A83" s="25" t="s">
        <v>45</v>
      </c>
      <c s="29" t="s">
        <v>222</v>
      </c>
      <c s="29" t="s">
        <v>384</v>
      </c>
      <c s="25" t="s">
        <v>47</v>
      </c>
      <c s="30" t="s">
        <v>385</v>
      </c>
      <c s="31" t="s">
        <v>186</v>
      </c>
      <c s="32">
        <v>14</v>
      </c>
      <c s="33">
        <v>0</v>
      </c>
      <c s="33">
        <f>ROUND(ROUND(H83,2)*ROUND(G83,3),2)</f>
      </c>
      <c r="O83">
        <f>(I83*21)/100</f>
      </c>
      <c t="s">
        <v>23</v>
      </c>
    </row>
    <row r="84" spans="1:5" ht="12.75">
      <c r="A84" s="34" t="s">
        <v>50</v>
      </c>
      <c r="E84" s="35" t="s">
        <v>386</v>
      </c>
    </row>
    <row r="85" spans="1:5" ht="38.25">
      <c r="A85" s="36" t="s">
        <v>52</v>
      </c>
      <c r="E85" s="37" t="s">
        <v>764</v>
      </c>
    </row>
    <row r="86" spans="1:5" ht="38.25">
      <c r="A86" t="s">
        <v>53</v>
      </c>
      <c r="E86" s="35" t="s">
        <v>388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765</v>
      </c>
      <c s="38">
        <f>0+I9</f>
      </c>
      <c r="O3" t="s">
        <v>19</v>
      </c>
      <c t="s">
        <v>23</v>
      </c>
    </row>
    <row r="4" spans="1:16" ht="15" customHeight="1">
      <c r="A4" t="s">
        <v>17</v>
      </c>
      <c s="12" t="s">
        <v>121</v>
      </c>
      <c s="13" t="s">
        <v>736</v>
      </c>
      <c s="1"/>
      <c s="14" t="s">
        <v>737</v>
      </c>
      <c s="1"/>
      <c s="1"/>
      <c s="11"/>
      <c s="11"/>
      <c r="O4" t="s">
        <v>20</v>
      </c>
      <c t="s">
        <v>23</v>
      </c>
    </row>
    <row r="5" spans="1:16" ht="12.75" customHeight="1">
      <c r="A5" t="s">
        <v>124</v>
      </c>
      <c s="16" t="s">
        <v>18</v>
      </c>
      <c s="17" t="s">
        <v>765</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38</v>
      </c>
      <c s="33">
        <v>0</v>
      </c>
      <c s="33">
        <f>ROUND(ROUND(H10,2)*ROUND(G10,3),2)</f>
      </c>
      <c r="O10">
        <f>(I10*21)/100</f>
      </c>
      <c t="s">
        <v>23</v>
      </c>
    </row>
    <row r="11" spans="1:5" ht="12.75">
      <c r="A11" s="34" t="s">
        <v>50</v>
      </c>
      <c r="E11" s="35" t="s">
        <v>403</v>
      </c>
    </row>
    <row r="12" spans="1:5" ht="38.25">
      <c r="A12" s="36" t="s">
        <v>52</v>
      </c>
      <c r="E12" s="37" t="s">
        <v>766</v>
      </c>
    </row>
    <row r="13" spans="1:5" ht="306">
      <c r="A13" t="s">
        <v>53</v>
      </c>
      <c r="E13" s="35" t="s">
        <v>405</v>
      </c>
    </row>
    <row r="14" spans="1:16" ht="12.75">
      <c r="A14" s="25" t="s">
        <v>45</v>
      </c>
      <c s="29" t="s">
        <v>23</v>
      </c>
      <c s="29" t="s">
        <v>141</v>
      </c>
      <c s="25" t="s">
        <v>47</v>
      </c>
      <c s="30" t="s">
        <v>406</v>
      </c>
      <c s="31" t="s">
        <v>136</v>
      </c>
      <c s="32">
        <v>38</v>
      </c>
      <c s="33">
        <v>0</v>
      </c>
      <c s="33">
        <f>ROUND(ROUND(H14,2)*ROUND(G14,3),2)</f>
      </c>
      <c r="O14">
        <f>(I14*21)/100</f>
      </c>
      <c t="s">
        <v>23</v>
      </c>
    </row>
    <row r="15" spans="1:5" ht="25.5">
      <c r="A15" s="34" t="s">
        <v>50</v>
      </c>
      <c r="E15" s="35" t="s">
        <v>407</v>
      </c>
    </row>
    <row r="16" spans="1:5" ht="25.5">
      <c r="A16" s="36" t="s">
        <v>52</v>
      </c>
      <c r="E16" s="37" t="s">
        <v>745</v>
      </c>
    </row>
    <row r="17" spans="1:5" ht="280.5">
      <c r="A17" t="s">
        <v>53</v>
      </c>
      <c r="E17" s="35" t="s">
        <v>145</v>
      </c>
    </row>
    <row r="18" spans="1:16" ht="12.75">
      <c r="A18" s="25" t="s">
        <v>45</v>
      </c>
      <c s="29" t="s">
        <v>22</v>
      </c>
      <c s="29" t="s">
        <v>409</v>
      </c>
      <c s="25" t="s">
        <v>47</v>
      </c>
      <c s="30" t="s">
        <v>410</v>
      </c>
      <c s="31" t="s">
        <v>151</v>
      </c>
      <c s="32">
        <v>380</v>
      </c>
      <c s="33">
        <v>0</v>
      </c>
      <c s="33">
        <f>ROUND(ROUND(H18,2)*ROUND(G18,3),2)</f>
      </c>
      <c r="O18">
        <f>(I18*21)/100</f>
      </c>
      <c t="s">
        <v>23</v>
      </c>
    </row>
    <row r="19" spans="1:5" ht="12.75">
      <c r="A19" s="34" t="s">
        <v>50</v>
      </c>
      <c r="E19" s="35" t="s">
        <v>47</v>
      </c>
    </row>
    <row r="20" spans="1:5" ht="25.5">
      <c r="A20" s="36" t="s">
        <v>52</v>
      </c>
      <c r="E20" s="37" t="s">
        <v>741</v>
      </c>
    </row>
    <row r="21" spans="1:5" ht="38.25">
      <c r="A21" t="s">
        <v>53</v>
      </c>
      <c r="E21" s="35" t="s">
        <v>412</v>
      </c>
    </row>
    <row r="22" spans="1:16" ht="12.75">
      <c r="A22" s="25" t="s">
        <v>45</v>
      </c>
      <c s="29" t="s">
        <v>33</v>
      </c>
      <c s="29" t="s">
        <v>413</v>
      </c>
      <c s="25" t="s">
        <v>47</v>
      </c>
      <c s="30" t="s">
        <v>414</v>
      </c>
      <c s="31" t="s">
        <v>151</v>
      </c>
      <c s="32">
        <v>380</v>
      </c>
      <c s="33">
        <v>0</v>
      </c>
      <c s="33">
        <f>ROUND(ROUND(H22,2)*ROUND(G22,3),2)</f>
      </c>
      <c r="O22">
        <f>(I22*21)/100</f>
      </c>
      <c t="s">
        <v>23</v>
      </c>
    </row>
    <row r="23" spans="1:5" ht="12.75">
      <c r="A23" s="34" t="s">
        <v>50</v>
      </c>
      <c r="E23" s="35" t="s">
        <v>415</v>
      </c>
    </row>
    <row r="24" spans="1:5" ht="25.5">
      <c r="A24" s="36" t="s">
        <v>52</v>
      </c>
      <c r="E24" s="37" t="s">
        <v>741</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769</v>
      </c>
      <c s="38">
        <f>0+I9+I14+I23</f>
      </c>
      <c r="O3" t="s">
        <v>19</v>
      </c>
      <c t="s">
        <v>23</v>
      </c>
    </row>
    <row r="4" spans="1:16" ht="15" customHeight="1">
      <c r="A4" t="s">
        <v>17</v>
      </c>
      <c s="12" t="s">
        <v>121</v>
      </c>
      <c s="13" t="s">
        <v>767</v>
      </c>
      <c s="1"/>
      <c s="14" t="s">
        <v>768</v>
      </c>
      <c s="1"/>
      <c s="1"/>
      <c s="11"/>
      <c s="11"/>
      <c r="O4" t="s">
        <v>20</v>
      </c>
      <c t="s">
        <v>23</v>
      </c>
    </row>
    <row r="5" spans="1:16" ht="12.75" customHeight="1">
      <c r="A5" t="s">
        <v>124</v>
      </c>
      <c s="16" t="s">
        <v>18</v>
      </c>
      <c s="17" t="s">
        <v>769</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1069.794</v>
      </c>
      <c s="33">
        <v>0</v>
      </c>
      <c s="33">
        <f>ROUND(ROUND(H10,2)*ROUND(G10,3),2)</f>
      </c>
      <c r="O10">
        <f>(I10*21)/100</f>
      </c>
      <c t="s">
        <v>23</v>
      </c>
    </row>
    <row r="11" spans="1:5" ht="25.5">
      <c r="A11" s="34" t="s">
        <v>50</v>
      </c>
      <c r="E11" s="35" t="s">
        <v>130</v>
      </c>
    </row>
    <row r="12" spans="1:5" ht="12.75">
      <c r="A12" s="36" t="s">
        <v>52</v>
      </c>
      <c r="E12" s="37" t="s">
        <v>770</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594.33</v>
      </c>
      <c s="33">
        <v>0</v>
      </c>
      <c s="33">
        <f>ROUND(ROUND(H15,2)*ROUND(G15,3),2)</f>
      </c>
      <c r="O15">
        <f>(I15*21)/100</f>
      </c>
      <c t="s">
        <v>23</v>
      </c>
    </row>
    <row r="16" spans="1:5" ht="12.75">
      <c r="A16" s="34" t="s">
        <v>50</v>
      </c>
      <c r="E16" s="35" t="s">
        <v>47</v>
      </c>
    </row>
    <row r="17" spans="1:5" ht="38.25">
      <c r="A17" s="36" t="s">
        <v>52</v>
      </c>
      <c r="E17" s="37" t="s">
        <v>771</v>
      </c>
    </row>
    <row r="18" spans="1:5" ht="369.75">
      <c r="A18" t="s">
        <v>53</v>
      </c>
      <c r="E18" s="35" t="s">
        <v>138</v>
      </c>
    </row>
    <row r="19" spans="1:16" ht="25.5">
      <c r="A19" s="25" t="s">
        <v>45</v>
      </c>
      <c s="29" t="s">
        <v>22</v>
      </c>
      <c s="29" t="s">
        <v>141</v>
      </c>
      <c s="25" t="s">
        <v>47</v>
      </c>
      <c s="30" t="s">
        <v>142</v>
      </c>
      <c s="31" t="s">
        <v>136</v>
      </c>
      <c s="32">
        <v>594.33</v>
      </c>
      <c s="33">
        <v>0</v>
      </c>
      <c s="33">
        <f>ROUND(ROUND(H19,2)*ROUND(G19,3),2)</f>
      </c>
      <c r="O19">
        <f>(I19*21)/100</f>
      </c>
      <c t="s">
        <v>23</v>
      </c>
    </row>
    <row r="20" spans="1:5" ht="12.75">
      <c r="A20" s="34" t="s">
        <v>50</v>
      </c>
      <c r="E20" s="35" t="s">
        <v>143</v>
      </c>
    </row>
    <row r="21" spans="1:5" ht="114.75">
      <c r="A21" s="36" t="s">
        <v>52</v>
      </c>
      <c r="E21" s="37" t="s">
        <v>772</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1080.6</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0+O9+O22+O63</f>
      </c>
      <c t="s">
        <v>22</v>
      </c>
    </row>
    <row r="3" spans="1:16" ht="15" customHeight="1">
      <c r="A3" t="s">
        <v>12</v>
      </c>
      <c s="12" t="s">
        <v>14</v>
      </c>
      <c s="13" t="s">
        <v>15</v>
      </c>
      <c s="1"/>
      <c s="14" t="s">
        <v>16</v>
      </c>
      <c s="1"/>
      <c s="9"/>
      <c s="8" t="s">
        <v>775</v>
      </c>
      <c s="38">
        <f>0+I9+I22+I63</f>
      </c>
      <c r="O3" t="s">
        <v>19</v>
      </c>
      <c t="s">
        <v>23</v>
      </c>
    </row>
    <row r="4" spans="1:16" ht="15" customHeight="1">
      <c r="A4" t="s">
        <v>17</v>
      </c>
      <c s="12" t="s">
        <v>121</v>
      </c>
      <c s="13" t="s">
        <v>773</v>
      </c>
      <c s="1"/>
      <c s="14" t="s">
        <v>774</v>
      </c>
      <c s="1"/>
      <c s="1"/>
      <c s="11"/>
      <c s="11"/>
      <c r="O4" t="s">
        <v>20</v>
      </c>
      <c t="s">
        <v>23</v>
      </c>
    </row>
    <row r="5" spans="1:16" ht="12.75" customHeight="1">
      <c r="A5" t="s">
        <v>124</v>
      </c>
      <c s="16" t="s">
        <v>18</v>
      </c>
      <c s="17" t="s">
        <v>775</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305.1</v>
      </c>
      <c s="33">
        <v>0</v>
      </c>
      <c s="33">
        <f>ROUND(ROUND(H10,2)*ROUND(G10,3),2)</f>
      </c>
      <c r="O10">
        <f>(I10*21)/100</f>
      </c>
      <c t="s">
        <v>23</v>
      </c>
    </row>
    <row r="11" spans="1:5" ht="12.75">
      <c r="A11" s="34" t="s">
        <v>50</v>
      </c>
      <c r="E11" s="35" t="s">
        <v>159</v>
      </c>
    </row>
    <row r="12" spans="1:5" ht="51">
      <c r="A12" s="36" t="s">
        <v>52</v>
      </c>
      <c r="E12" s="37" t="s">
        <v>776</v>
      </c>
    </row>
    <row r="13" spans="1:5" ht="25.5">
      <c r="A13" t="s">
        <v>53</v>
      </c>
      <c r="E13" s="35" t="s">
        <v>132</v>
      </c>
    </row>
    <row r="14" spans="1:16" ht="12.75">
      <c r="A14" s="25" t="s">
        <v>45</v>
      </c>
      <c s="29" t="s">
        <v>23</v>
      </c>
      <c s="29" t="s">
        <v>161</v>
      </c>
      <c s="25" t="s">
        <v>47</v>
      </c>
      <c s="30" t="s">
        <v>162</v>
      </c>
      <c s="31" t="s">
        <v>129</v>
      </c>
      <c s="32">
        <v>691.584</v>
      </c>
      <c s="33">
        <v>0</v>
      </c>
      <c s="33">
        <f>ROUND(ROUND(H14,2)*ROUND(G14,3),2)</f>
      </c>
      <c r="O14">
        <f>(I14*21)/100</f>
      </c>
      <c t="s">
        <v>23</v>
      </c>
    </row>
    <row r="15" spans="1:5" ht="25.5">
      <c r="A15" s="34" t="s">
        <v>50</v>
      </c>
      <c r="E15" s="35" t="s">
        <v>163</v>
      </c>
    </row>
    <row r="16" spans="1:5" ht="12.75">
      <c r="A16" s="36" t="s">
        <v>52</v>
      </c>
      <c r="E16" s="37" t="s">
        <v>777</v>
      </c>
    </row>
    <row r="17" spans="1:5" ht="25.5">
      <c r="A17" t="s">
        <v>53</v>
      </c>
      <c r="E17" s="35" t="s">
        <v>132</v>
      </c>
    </row>
    <row r="18" spans="1:16" ht="12.75">
      <c r="A18" s="25" t="s">
        <v>45</v>
      </c>
      <c s="29" t="s">
        <v>22</v>
      </c>
      <c s="29" t="s">
        <v>165</v>
      </c>
      <c s="25" t="s">
        <v>47</v>
      </c>
      <c s="30" t="s">
        <v>166</v>
      </c>
      <c s="31" t="s">
        <v>129</v>
      </c>
      <c s="32">
        <v>114.138</v>
      </c>
      <c s="33">
        <v>0</v>
      </c>
      <c s="33">
        <f>ROUND(ROUND(H18,2)*ROUND(G18,3),2)</f>
      </c>
      <c r="O18">
        <f>(I18*21)/100</f>
      </c>
      <c t="s">
        <v>23</v>
      </c>
    </row>
    <row r="19" spans="1:5" ht="12.75">
      <c r="A19" s="34" t="s">
        <v>50</v>
      </c>
      <c r="E19" s="35" t="s">
        <v>167</v>
      </c>
    </row>
    <row r="20" spans="1:5" ht="76.5">
      <c r="A20" s="36" t="s">
        <v>52</v>
      </c>
      <c r="E20" s="37" t="s">
        <v>778</v>
      </c>
    </row>
    <row r="21" spans="1:5" ht="25.5">
      <c r="A21" t="s">
        <v>53</v>
      </c>
      <c r="E21" s="35" t="s">
        <v>132</v>
      </c>
    </row>
    <row r="22" spans="1:18" ht="12.75" customHeight="1">
      <c r="A22" s="6" t="s">
        <v>43</v>
      </c>
      <c s="6"/>
      <c s="42" t="s">
        <v>29</v>
      </c>
      <c s="6"/>
      <c s="27" t="s">
        <v>133</v>
      </c>
      <c s="6"/>
      <c s="6"/>
      <c s="6"/>
      <c s="43">
        <f>0+Q22</f>
      </c>
      <c r="O22">
        <f>0+R22</f>
      </c>
      <c r="Q22">
        <f>0+I23+I27+I31+I35+I39+I43+I47+I51+I55+I59</f>
      </c>
      <c>
        <f>0+O23+O27+O31+O35+O39+O43+O47+O51+O55+O59</f>
      </c>
    </row>
    <row r="23" spans="1:16" ht="12.75">
      <c r="A23" s="25" t="s">
        <v>45</v>
      </c>
      <c s="29" t="s">
        <v>33</v>
      </c>
      <c s="29" t="s">
        <v>171</v>
      </c>
      <c s="25" t="s">
        <v>47</v>
      </c>
      <c s="30" t="s">
        <v>172</v>
      </c>
      <c s="31" t="s">
        <v>151</v>
      </c>
      <c s="32">
        <v>1695</v>
      </c>
      <c s="33">
        <v>0</v>
      </c>
      <c s="33">
        <f>ROUND(ROUND(H23,2)*ROUND(G23,3),2)</f>
      </c>
      <c r="O23">
        <f>(I23*21)/100</f>
      </c>
      <c t="s">
        <v>23</v>
      </c>
    </row>
    <row r="24" spans="1:5" ht="12.75">
      <c r="A24" s="34" t="s">
        <v>50</v>
      </c>
      <c r="E24" s="35" t="s">
        <v>47</v>
      </c>
    </row>
    <row r="25" spans="1:5" ht="51">
      <c r="A25" s="36" t="s">
        <v>52</v>
      </c>
      <c r="E25" s="37" t="s">
        <v>779</v>
      </c>
    </row>
    <row r="26" spans="1:5" ht="25.5">
      <c r="A26" t="s">
        <v>53</v>
      </c>
      <c r="E26" s="35" t="s">
        <v>174</v>
      </c>
    </row>
    <row r="27" spans="1:16" ht="25.5">
      <c r="A27" s="25" t="s">
        <v>45</v>
      </c>
      <c s="29" t="s">
        <v>35</v>
      </c>
      <c s="29" t="s">
        <v>175</v>
      </c>
      <c s="25" t="s">
        <v>47</v>
      </c>
      <c s="30" t="s">
        <v>176</v>
      </c>
      <c s="31" t="s">
        <v>136</v>
      </c>
      <c s="32">
        <v>345.792</v>
      </c>
      <c s="33">
        <v>0</v>
      </c>
      <c s="33">
        <f>ROUND(ROUND(H27,2)*ROUND(G27,3),2)</f>
      </c>
      <c r="O27">
        <f>(I27*21)/100</f>
      </c>
      <c t="s">
        <v>23</v>
      </c>
    </row>
    <row r="28" spans="1:5" ht="12.75">
      <c r="A28" s="34" t="s">
        <v>50</v>
      </c>
      <c r="E28" s="35" t="s">
        <v>177</v>
      </c>
    </row>
    <row r="29" spans="1:5" ht="63.75">
      <c r="A29" s="36" t="s">
        <v>52</v>
      </c>
      <c r="E29" s="37" t="s">
        <v>780</v>
      </c>
    </row>
    <row r="30" spans="1:5" ht="63.75">
      <c r="A30" t="s">
        <v>53</v>
      </c>
      <c r="E30" s="35" t="s">
        <v>179</v>
      </c>
    </row>
    <row r="31" spans="1:16" ht="25.5">
      <c r="A31" s="25" t="s">
        <v>45</v>
      </c>
      <c s="29" t="s">
        <v>37</v>
      </c>
      <c s="29" t="s">
        <v>184</v>
      </c>
      <c s="25" t="s">
        <v>47</v>
      </c>
      <c s="30" t="s">
        <v>185</v>
      </c>
      <c s="31" t="s">
        <v>186</v>
      </c>
      <c s="32">
        <v>915</v>
      </c>
      <c s="33">
        <v>0</v>
      </c>
      <c s="33">
        <f>ROUND(ROUND(H31,2)*ROUND(G31,3),2)</f>
      </c>
      <c r="O31">
        <f>(I31*21)/100</f>
      </c>
      <c t="s">
        <v>23</v>
      </c>
    </row>
    <row r="32" spans="1:5" ht="12.75">
      <c r="A32" s="34" t="s">
        <v>50</v>
      </c>
      <c r="E32" s="35" t="s">
        <v>47</v>
      </c>
    </row>
    <row r="33" spans="1:5" ht="102">
      <c r="A33" s="36" t="s">
        <v>52</v>
      </c>
      <c r="E33" s="37" t="s">
        <v>781</v>
      </c>
    </row>
    <row r="34" spans="1:5" ht="63.75">
      <c r="A34" t="s">
        <v>53</v>
      </c>
      <c r="E34" s="35" t="s">
        <v>179</v>
      </c>
    </row>
    <row r="35" spans="1:16" ht="12.75">
      <c r="A35" s="25" t="s">
        <v>45</v>
      </c>
      <c s="29" t="s">
        <v>76</v>
      </c>
      <c s="29" t="s">
        <v>621</v>
      </c>
      <c s="25" t="s">
        <v>47</v>
      </c>
      <c s="30" t="s">
        <v>622</v>
      </c>
      <c s="31" t="s">
        <v>186</v>
      </c>
      <c s="32">
        <v>610</v>
      </c>
      <c s="33">
        <v>0</v>
      </c>
      <c s="33">
        <f>ROUND(ROUND(H35,2)*ROUND(G35,3),2)</f>
      </c>
      <c r="O35">
        <f>(I35*21)/100</f>
      </c>
      <c t="s">
        <v>23</v>
      </c>
    </row>
    <row r="36" spans="1:5" ht="12.75">
      <c r="A36" s="34" t="s">
        <v>50</v>
      </c>
      <c r="E36" s="35" t="s">
        <v>47</v>
      </c>
    </row>
    <row r="37" spans="1:5" ht="25.5">
      <c r="A37" s="36" t="s">
        <v>52</v>
      </c>
      <c r="E37" s="37" t="s">
        <v>695</v>
      </c>
    </row>
    <row r="38" spans="1:5" ht="63.75">
      <c r="A38" t="s">
        <v>53</v>
      </c>
      <c r="E38" s="35" t="s">
        <v>179</v>
      </c>
    </row>
    <row r="39" spans="1:16" ht="25.5">
      <c r="A39" s="25" t="s">
        <v>45</v>
      </c>
      <c s="29" t="s">
        <v>80</v>
      </c>
      <c s="29" t="s">
        <v>188</v>
      </c>
      <c s="25" t="s">
        <v>47</v>
      </c>
      <c s="30" t="s">
        <v>189</v>
      </c>
      <c s="31" t="s">
        <v>136</v>
      </c>
      <c s="32">
        <v>1194.86</v>
      </c>
      <c s="33">
        <v>0</v>
      </c>
      <c s="33">
        <f>ROUND(ROUND(H39,2)*ROUND(G39,3),2)</f>
      </c>
      <c r="O39">
        <f>(I39*21)/100</f>
      </c>
      <c t="s">
        <v>23</v>
      </c>
    </row>
    <row r="40" spans="1:5" ht="25.5">
      <c r="A40" s="34" t="s">
        <v>50</v>
      </c>
      <c r="E40" s="35" t="s">
        <v>190</v>
      </c>
    </row>
    <row r="41" spans="1:5" ht="409.5">
      <c r="A41" s="36" t="s">
        <v>52</v>
      </c>
      <c r="E41" s="37" t="s">
        <v>782</v>
      </c>
    </row>
    <row r="42" spans="1:5" ht="63.75">
      <c r="A42" t="s">
        <v>53</v>
      </c>
      <c r="E42" s="35" t="s">
        <v>179</v>
      </c>
    </row>
    <row r="43" spans="1:16" ht="12.75">
      <c r="A43" s="25" t="s">
        <v>45</v>
      </c>
      <c s="29" t="s">
        <v>40</v>
      </c>
      <c s="29" t="s">
        <v>192</v>
      </c>
      <c s="25" t="s">
        <v>47</v>
      </c>
      <c s="30" t="s">
        <v>193</v>
      </c>
      <c s="31" t="s">
        <v>136</v>
      </c>
      <c s="32">
        <v>169.5</v>
      </c>
      <c s="33">
        <v>0</v>
      </c>
      <c s="33">
        <f>ROUND(ROUND(H43,2)*ROUND(G43,3),2)</f>
      </c>
      <c r="O43">
        <f>(I43*21)/100</f>
      </c>
      <c t="s">
        <v>23</v>
      </c>
    </row>
    <row r="44" spans="1:5" ht="12.75">
      <c r="A44" s="34" t="s">
        <v>50</v>
      </c>
      <c r="E44" s="35" t="s">
        <v>194</v>
      </c>
    </row>
    <row r="45" spans="1:5" ht="25.5">
      <c r="A45" s="36" t="s">
        <v>52</v>
      </c>
      <c r="E45" s="37" t="s">
        <v>783</v>
      </c>
    </row>
    <row r="46" spans="1:5" ht="38.25">
      <c r="A46" t="s">
        <v>53</v>
      </c>
      <c r="E46" s="35" t="s">
        <v>196</v>
      </c>
    </row>
    <row r="47" spans="1:16" ht="12.75">
      <c r="A47" s="25" t="s">
        <v>45</v>
      </c>
      <c s="29" t="s">
        <v>42</v>
      </c>
      <c s="29" t="s">
        <v>197</v>
      </c>
      <c s="25" t="s">
        <v>47</v>
      </c>
      <c s="30" t="s">
        <v>198</v>
      </c>
      <c s="31" t="s">
        <v>151</v>
      </c>
      <c s="32">
        <v>1695</v>
      </c>
      <c s="33">
        <v>0</v>
      </c>
      <c s="33">
        <f>ROUND(ROUND(H47,2)*ROUND(G47,3),2)</f>
      </c>
      <c r="O47">
        <f>(I47*21)/100</f>
      </c>
      <c t="s">
        <v>23</v>
      </c>
    </row>
    <row r="48" spans="1:5" ht="12.75">
      <c r="A48" s="34" t="s">
        <v>50</v>
      </c>
      <c r="E48" s="35" t="s">
        <v>47</v>
      </c>
    </row>
    <row r="49" spans="1:5" ht="38.25">
      <c r="A49" s="36" t="s">
        <v>52</v>
      </c>
      <c r="E49" s="37" t="s">
        <v>784</v>
      </c>
    </row>
    <row r="50" spans="1:5" ht="25.5">
      <c r="A50" t="s">
        <v>53</v>
      </c>
      <c r="E50" s="35" t="s">
        <v>200</v>
      </c>
    </row>
    <row r="51" spans="1:16" ht="12.75">
      <c r="A51" s="25" t="s">
        <v>45</v>
      </c>
      <c s="29" t="s">
        <v>92</v>
      </c>
      <c s="29" t="s">
        <v>201</v>
      </c>
      <c s="25" t="s">
        <v>47</v>
      </c>
      <c s="30" t="s">
        <v>202</v>
      </c>
      <c s="31" t="s">
        <v>186</v>
      </c>
      <c s="32">
        <v>3390</v>
      </c>
      <c s="33">
        <v>0</v>
      </c>
      <c s="33">
        <f>ROUND(ROUND(H51,2)*ROUND(G51,3),2)</f>
      </c>
      <c r="O51">
        <f>(I51*21)/100</f>
      </c>
      <c t="s">
        <v>23</v>
      </c>
    </row>
    <row r="52" spans="1:5" ht="12.75">
      <c r="A52" s="34" t="s">
        <v>50</v>
      </c>
      <c r="E52" s="35" t="s">
        <v>47</v>
      </c>
    </row>
    <row r="53" spans="1:5" ht="51">
      <c r="A53" s="36" t="s">
        <v>52</v>
      </c>
      <c r="E53" s="37" t="s">
        <v>785</v>
      </c>
    </row>
    <row r="54" spans="1:5" ht="25.5">
      <c r="A54" t="s">
        <v>53</v>
      </c>
      <c r="E54" s="35" t="s">
        <v>200</v>
      </c>
    </row>
    <row r="55" spans="1:16" ht="12.75">
      <c r="A55" s="25" t="s">
        <v>45</v>
      </c>
      <c s="29" t="s">
        <v>98</v>
      </c>
      <c s="29" t="s">
        <v>204</v>
      </c>
      <c s="25" t="s">
        <v>205</v>
      </c>
      <c s="30" t="s">
        <v>206</v>
      </c>
      <c s="31" t="s">
        <v>186</v>
      </c>
      <c s="32">
        <v>16</v>
      </c>
      <c s="33">
        <v>0</v>
      </c>
      <c s="33">
        <f>ROUND(ROUND(H55,2)*ROUND(G55,3),2)</f>
      </c>
      <c r="O55">
        <f>(I55*21)/100</f>
      </c>
      <c t="s">
        <v>23</v>
      </c>
    </row>
    <row r="56" spans="1:5" ht="12.75">
      <c r="A56" s="34" t="s">
        <v>50</v>
      </c>
      <c r="E56" s="35" t="s">
        <v>47</v>
      </c>
    </row>
    <row r="57" spans="1:5" ht="102">
      <c r="A57" s="36" t="s">
        <v>52</v>
      </c>
      <c r="E57" s="37" t="s">
        <v>786</v>
      </c>
    </row>
    <row r="58" spans="1:5" ht="25.5">
      <c r="A58" t="s">
        <v>53</v>
      </c>
      <c r="E58" s="35" t="s">
        <v>200</v>
      </c>
    </row>
    <row r="59" spans="1:16" ht="12.75">
      <c r="A59" s="25" t="s">
        <v>45</v>
      </c>
      <c s="29" t="s">
        <v>105</v>
      </c>
      <c s="29" t="s">
        <v>208</v>
      </c>
      <c s="25" t="s">
        <v>47</v>
      </c>
      <c s="30" t="s">
        <v>209</v>
      </c>
      <c s="31" t="s">
        <v>136</v>
      </c>
      <c s="32">
        <v>1540.652</v>
      </c>
      <c s="33">
        <v>0</v>
      </c>
      <c s="33">
        <f>ROUND(ROUND(H59,2)*ROUND(G59,3),2)</f>
      </c>
      <c r="O59">
        <f>(I59*21)/100</f>
      </c>
      <c t="s">
        <v>23</v>
      </c>
    </row>
    <row r="60" spans="1:5" ht="12.75">
      <c r="A60" s="34" t="s">
        <v>50</v>
      </c>
      <c r="E60" s="35" t="s">
        <v>47</v>
      </c>
    </row>
    <row r="61" spans="1:5" ht="76.5">
      <c r="A61" s="36" t="s">
        <v>52</v>
      </c>
      <c r="E61" s="37" t="s">
        <v>787</v>
      </c>
    </row>
    <row r="62" spans="1:5" ht="191.25">
      <c r="A62" t="s">
        <v>53</v>
      </c>
      <c r="E62" s="35" t="s">
        <v>211</v>
      </c>
    </row>
    <row r="63" spans="1:18" ht="12.75" customHeight="1">
      <c r="A63" s="6" t="s">
        <v>43</v>
      </c>
      <c s="6"/>
      <c s="42" t="s">
        <v>40</v>
      </c>
      <c s="6"/>
      <c s="27" t="s">
        <v>212</v>
      </c>
      <c s="6"/>
      <c s="6"/>
      <c s="6"/>
      <c s="43">
        <f>0+Q63</f>
      </c>
      <c r="O63">
        <f>0+R63</f>
      </c>
      <c r="Q63">
        <f>0+I64+I68+I72+I76+I80</f>
      </c>
      <c>
        <f>0+O64+O68+O72+O76+O80</f>
      </c>
    </row>
    <row r="64" spans="1:16" ht="25.5">
      <c r="A64" s="25" t="s">
        <v>45</v>
      </c>
      <c s="29" t="s">
        <v>108</v>
      </c>
      <c s="29" t="s">
        <v>484</v>
      </c>
      <c s="25" t="s">
        <v>47</v>
      </c>
      <c s="30" t="s">
        <v>485</v>
      </c>
      <c s="31" t="s">
        <v>186</v>
      </c>
      <c s="32">
        <v>251</v>
      </c>
      <c s="33">
        <v>0</v>
      </c>
      <c s="33">
        <f>ROUND(ROUND(H64,2)*ROUND(G64,3),2)</f>
      </c>
      <c r="O64">
        <f>(I64*21)/100</f>
      </c>
      <c t="s">
        <v>23</v>
      </c>
    </row>
    <row r="65" spans="1:5" ht="25.5">
      <c r="A65" s="34" t="s">
        <v>50</v>
      </c>
      <c r="E65" s="35" t="s">
        <v>486</v>
      </c>
    </row>
    <row r="66" spans="1:5" ht="102">
      <c r="A66" s="36" t="s">
        <v>52</v>
      </c>
      <c r="E66" s="37" t="s">
        <v>788</v>
      </c>
    </row>
    <row r="67" spans="1:5" ht="38.25">
      <c r="A67" t="s">
        <v>53</v>
      </c>
      <c r="E67" s="35" t="s">
        <v>488</v>
      </c>
    </row>
    <row r="68" spans="1:16" ht="12.75">
      <c r="A68" s="25" t="s">
        <v>45</v>
      </c>
      <c s="29" t="s">
        <v>112</v>
      </c>
      <c s="29" t="s">
        <v>489</v>
      </c>
      <c s="25" t="s">
        <v>47</v>
      </c>
      <c s="30" t="s">
        <v>490</v>
      </c>
      <c s="31" t="s">
        <v>151</v>
      </c>
      <c s="32">
        <v>466.65</v>
      </c>
      <c s="33">
        <v>0</v>
      </c>
      <c s="33">
        <f>ROUND(ROUND(H68,2)*ROUND(G68,3),2)</f>
      </c>
      <c r="O68">
        <f>(I68*21)/100</f>
      </c>
      <c t="s">
        <v>23</v>
      </c>
    </row>
    <row r="69" spans="1:5" ht="12.75">
      <c r="A69" s="34" t="s">
        <v>50</v>
      </c>
      <c r="E69" s="35" t="s">
        <v>47</v>
      </c>
    </row>
    <row r="70" spans="1:5" ht="344.25">
      <c r="A70" s="36" t="s">
        <v>52</v>
      </c>
      <c r="E70" s="37" t="s">
        <v>789</v>
      </c>
    </row>
    <row r="71" spans="1:5" ht="12.75">
      <c r="A71" t="s">
        <v>53</v>
      </c>
      <c r="E71" s="35" t="s">
        <v>492</v>
      </c>
    </row>
    <row r="72" spans="1:16" ht="12.75">
      <c r="A72" s="25" t="s">
        <v>45</v>
      </c>
      <c s="29" t="s">
        <v>116</v>
      </c>
      <c s="29" t="s">
        <v>213</v>
      </c>
      <c s="25" t="s">
        <v>47</v>
      </c>
      <c s="30" t="s">
        <v>214</v>
      </c>
      <c s="31" t="s">
        <v>186</v>
      </c>
      <c s="32">
        <v>333</v>
      </c>
      <c s="33">
        <v>0</v>
      </c>
      <c s="33">
        <f>ROUND(ROUND(H72,2)*ROUND(G72,3),2)</f>
      </c>
      <c r="O72">
        <f>(I72*21)/100</f>
      </c>
      <c t="s">
        <v>23</v>
      </c>
    </row>
    <row r="73" spans="1:5" ht="12.75">
      <c r="A73" s="34" t="s">
        <v>50</v>
      </c>
      <c r="E73" s="35" t="s">
        <v>47</v>
      </c>
    </row>
    <row r="74" spans="1:5" ht="102">
      <c r="A74" s="36" t="s">
        <v>52</v>
      </c>
      <c r="E74" s="37" t="s">
        <v>790</v>
      </c>
    </row>
    <row r="75" spans="1:5" ht="25.5">
      <c r="A75" t="s">
        <v>53</v>
      </c>
      <c r="E75" s="35" t="s">
        <v>216</v>
      </c>
    </row>
    <row r="76" spans="1:16" ht="12.75">
      <c r="A76" s="25" t="s">
        <v>45</v>
      </c>
      <c s="29" t="s">
        <v>217</v>
      </c>
      <c s="29" t="s">
        <v>494</v>
      </c>
      <c s="25" t="s">
        <v>47</v>
      </c>
      <c s="30" t="s">
        <v>495</v>
      </c>
      <c s="31" t="s">
        <v>186</v>
      </c>
      <c s="32">
        <v>30</v>
      </c>
      <c s="33">
        <v>0</v>
      </c>
      <c s="33">
        <f>ROUND(ROUND(H76,2)*ROUND(G76,3),2)</f>
      </c>
      <c r="O76">
        <f>(I76*21)/100</f>
      </c>
      <c t="s">
        <v>23</v>
      </c>
    </row>
    <row r="77" spans="1:5" ht="12.75">
      <c r="A77" s="34" t="s">
        <v>50</v>
      </c>
      <c r="E77" s="35" t="s">
        <v>47</v>
      </c>
    </row>
    <row r="78" spans="1:5" ht="51">
      <c r="A78" s="36" t="s">
        <v>52</v>
      </c>
      <c r="E78" s="37" t="s">
        <v>707</v>
      </c>
    </row>
    <row r="79" spans="1:5" ht="114.75">
      <c r="A79" t="s">
        <v>53</v>
      </c>
      <c r="E79" s="35" t="s">
        <v>497</v>
      </c>
    </row>
    <row r="80" spans="1:16" ht="12.75">
      <c r="A80" s="25" t="s">
        <v>45</v>
      </c>
      <c s="29" t="s">
        <v>222</v>
      </c>
      <c s="29" t="s">
        <v>218</v>
      </c>
      <c s="25" t="s">
        <v>47</v>
      </c>
      <c s="30" t="s">
        <v>219</v>
      </c>
      <c s="31" t="s">
        <v>102</v>
      </c>
      <c s="32">
        <v>43</v>
      </c>
      <c s="33">
        <v>0</v>
      </c>
      <c s="33">
        <f>ROUND(ROUND(H80,2)*ROUND(G80,3),2)</f>
      </c>
      <c r="O80">
        <f>(I80*21)/100</f>
      </c>
      <c t="s">
        <v>23</v>
      </c>
    </row>
    <row r="81" spans="1:5" ht="12.75">
      <c r="A81" s="34" t="s">
        <v>50</v>
      </c>
      <c r="E81" s="35" t="s">
        <v>47</v>
      </c>
    </row>
    <row r="82" spans="1:5" ht="12.75">
      <c r="A82" s="36" t="s">
        <v>52</v>
      </c>
      <c r="E82" s="37" t="s">
        <v>791</v>
      </c>
    </row>
    <row r="83" spans="1:5" ht="76.5">
      <c r="A83" t="s">
        <v>53</v>
      </c>
      <c r="E83"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0+O10+O15+O44+O85+O118</f>
      </c>
      <c t="s">
        <v>22</v>
      </c>
    </row>
    <row r="3" spans="1:16" ht="15" customHeight="1">
      <c r="A3" t="s">
        <v>12</v>
      </c>
      <c s="12" t="s">
        <v>14</v>
      </c>
      <c s="13" t="s">
        <v>15</v>
      </c>
      <c s="1"/>
      <c s="14" t="s">
        <v>16</v>
      </c>
      <c s="1"/>
      <c s="9"/>
      <c s="8" t="s">
        <v>792</v>
      </c>
      <c s="38">
        <f>0+I10+I15+I44+I85+I118</f>
      </c>
      <c r="O3" t="s">
        <v>19</v>
      </c>
      <c t="s">
        <v>23</v>
      </c>
    </row>
    <row r="4" spans="1:16" ht="15" customHeight="1">
      <c r="A4" t="s">
        <v>17</v>
      </c>
      <c s="12" t="s">
        <v>121</v>
      </c>
      <c s="13" t="s">
        <v>773</v>
      </c>
      <c s="1"/>
      <c s="14" t="s">
        <v>774</v>
      </c>
      <c s="1"/>
      <c s="1"/>
      <c s="11"/>
      <c s="11"/>
      <c r="O4" t="s">
        <v>20</v>
      </c>
      <c t="s">
        <v>23</v>
      </c>
    </row>
    <row r="5" spans="1:16" ht="12.75" customHeight="1">
      <c r="A5" t="s">
        <v>124</v>
      </c>
      <c s="12" t="s">
        <v>121</v>
      </c>
      <c s="13" t="s">
        <v>792</v>
      </c>
      <c s="1"/>
      <c s="14" t="s">
        <v>228</v>
      </c>
      <c s="1"/>
      <c s="1"/>
      <c s="1"/>
      <c s="1"/>
      <c r="O5" t="s">
        <v>21</v>
      </c>
      <c t="s">
        <v>23</v>
      </c>
    </row>
    <row r="6" spans="1:9" ht="12.75" customHeight="1">
      <c r="A6" t="s">
        <v>229</v>
      </c>
      <c s="16" t="s">
        <v>18</v>
      </c>
      <c s="17" t="s">
        <v>792</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408.467</v>
      </c>
      <c s="33">
        <v>0</v>
      </c>
      <c s="33">
        <f>ROUND(ROUND(H11,2)*ROUND(G11,3),2)</f>
      </c>
      <c r="O11">
        <f>(I11*21)/100</f>
      </c>
      <c t="s">
        <v>23</v>
      </c>
    </row>
    <row r="12" spans="1:5" ht="12.75">
      <c r="A12" s="34" t="s">
        <v>50</v>
      </c>
      <c r="E12" s="35" t="s">
        <v>159</v>
      </c>
    </row>
    <row r="13" spans="1:5" ht="38.25">
      <c r="A13" s="36" t="s">
        <v>52</v>
      </c>
      <c r="E13" s="37" t="s">
        <v>793</v>
      </c>
    </row>
    <row r="14" spans="1:5" ht="25.5">
      <c r="A14" t="s">
        <v>53</v>
      </c>
      <c r="E14" s="35" t="s">
        <v>132</v>
      </c>
    </row>
    <row r="15" spans="1:18" ht="12.75" customHeight="1">
      <c r="A15" s="6" t="s">
        <v>43</v>
      </c>
      <c s="6"/>
      <c s="42" t="s">
        <v>29</v>
      </c>
      <c s="6"/>
      <c s="27" t="s">
        <v>133</v>
      </c>
      <c s="6"/>
      <c s="6"/>
      <c s="6"/>
      <c s="43">
        <f>0+Q15</f>
      </c>
      <c r="O15">
        <f>0+R15</f>
      </c>
      <c r="Q15">
        <f>0+I16+I20+I24+I28+I32+I36+I40</f>
      </c>
      <c>
        <f>0+O16+O20+O24+O28+O32+O36+O40</f>
      </c>
    </row>
    <row r="16" spans="1:16" ht="25.5">
      <c r="A16" s="25" t="s">
        <v>45</v>
      </c>
      <c s="29" t="s">
        <v>23</v>
      </c>
      <c s="29" t="s">
        <v>134</v>
      </c>
      <c s="25" t="s">
        <v>47</v>
      </c>
      <c s="30" t="s">
        <v>135</v>
      </c>
      <c s="31" t="s">
        <v>136</v>
      </c>
      <c s="32">
        <v>226.926</v>
      </c>
      <c s="33">
        <v>0</v>
      </c>
      <c s="33">
        <f>ROUND(ROUND(H16,2)*ROUND(G16,3),2)</f>
      </c>
      <c r="O16">
        <f>(I16*21)/100</f>
      </c>
      <c t="s">
        <v>23</v>
      </c>
    </row>
    <row r="17" spans="1:5" ht="12.75">
      <c r="A17" s="34" t="s">
        <v>50</v>
      </c>
      <c r="E17" s="35" t="s">
        <v>47</v>
      </c>
    </row>
    <row r="18" spans="1:5" ht="63.75">
      <c r="A18" s="36" t="s">
        <v>52</v>
      </c>
      <c r="E18" s="37" t="s">
        <v>794</v>
      </c>
    </row>
    <row r="19" spans="1:5" ht="369.75">
      <c r="A19" t="s">
        <v>53</v>
      </c>
      <c r="E19" s="35" t="s">
        <v>138</v>
      </c>
    </row>
    <row r="20" spans="1:16" ht="25.5">
      <c r="A20" s="25" t="s">
        <v>45</v>
      </c>
      <c s="29" t="s">
        <v>22</v>
      </c>
      <c s="29" t="s">
        <v>234</v>
      </c>
      <c s="25" t="s">
        <v>47</v>
      </c>
      <c s="30" t="s">
        <v>235</v>
      </c>
      <c s="31" t="s">
        <v>136</v>
      </c>
      <c s="32">
        <v>660</v>
      </c>
      <c s="33">
        <v>0</v>
      </c>
      <c s="33">
        <f>ROUND(ROUND(H20,2)*ROUND(G20,3),2)</f>
      </c>
      <c r="O20">
        <f>(I20*21)/100</f>
      </c>
      <c t="s">
        <v>23</v>
      </c>
    </row>
    <row r="21" spans="1:5" ht="12.75">
      <c r="A21" s="34" t="s">
        <v>50</v>
      </c>
      <c r="E21" s="35" t="s">
        <v>47</v>
      </c>
    </row>
    <row r="22" spans="1:5" ht="89.25">
      <c r="A22" s="36" t="s">
        <v>52</v>
      </c>
      <c r="E22" s="37" t="s">
        <v>795</v>
      </c>
    </row>
    <row r="23" spans="1:5" ht="318.75">
      <c r="A23" t="s">
        <v>53</v>
      </c>
      <c r="E23" s="35" t="s">
        <v>237</v>
      </c>
    </row>
    <row r="24" spans="1:16" ht="12.75">
      <c r="A24" s="25" t="s">
        <v>45</v>
      </c>
      <c s="29" t="s">
        <v>33</v>
      </c>
      <c s="29" t="s">
        <v>208</v>
      </c>
      <c s="25" t="s">
        <v>47</v>
      </c>
      <c s="30" t="s">
        <v>209</v>
      </c>
      <c s="31" t="s">
        <v>136</v>
      </c>
      <c s="32">
        <v>226.926</v>
      </c>
      <c s="33">
        <v>0</v>
      </c>
      <c s="33">
        <f>ROUND(ROUND(H24,2)*ROUND(G24,3),2)</f>
      </c>
      <c r="O24">
        <f>(I24*21)/100</f>
      </c>
      <c t="s">
        <v>23</v>
      </c>
    </row>
    <row r="25" spans="1:5" ht="12.75">
      <c r="A25" s="34" t="s">
        <v>50</v>
      </c>
      <c r="E25" s="35" t="s">
        <v>47</v>
      </c>
    </row>
    <row r="26" spans="1:5" ht="25.5">
      <c r="A26" s="36" t="s">
        <v>52</v>
      </c>
      <c r="E26" s="37" t="s">
        <v>796</v>
      </c>
    </row>
    <row r="27" spans="1:5" ht="191.25">
      <c r="A27" t="s">
        <v>53</v>
      </c>
      <c r="E27" s="35" t="s">
        <v>211</v>
      </c>
    </row>
    <row r="28" spans="1:16" ht="12.75">
      <c r="A28" s="25" t="s">
        <v>45</v>
      </c>
      <c s="29" t="s">
        <v>35</v>
      </c>
      <c s="29" t="s">
        <v>239</v>
      </c>
      <c s="25" t="s">
        <v>47</v>
      </c>
      <c s="30" t="s">
        <v>240</v>
      </c>
      <c s="31" t="s">
        <v>136</v>
      </c>
      <c s="32">
        <v>396</v>
      </c>
      <c s="33">
        <v>0</v>
      </c>
      <c s="33">
        <f>ROUND(ROUND(H28,2)*ROUND(G28,3),2)</f>
      </c>
      <c r="O28">
        <f>(I28*21)/100</f>
      </c>
      <c t="s">
        <v>23</v>
      </c>
    </row>
    <row r="29" spans="1:5" ht="12.75">
      <c r="A29" s="34" t="s">
        <v>50</v>
      </c>
      <c r="E29" s="35" t="s">
        <v>241</v>
      </c>
    </row>
    <row r="30" spans="1:5" ht="89.25">
      <c r="A30" s="36" t="s">
        <v>52</v>
      </c>
      <c r="E30" s="37" t="s">
        <v>797</v>
      </c>
    </row>
    <row r="31" spans="1:5" ht="229.5">
      <c r="A31" t="s">
        <v>53</v>
      </c>
      <c r="E31" s="35" t="s">
        <v>243</v>
      </c>
    </row>
    <row r="32" spans="1:16" ht="12.75">
      <c r="A32" s="25" t="s">
        <v>45</v>
      </c>
      <c s="29" t="s">
        <v>37</v>
      </c>
      <c s="29" t="s">
        <v>244</v>
      </c>
      <c s="25" t="s">
        <v>47</v>
      </c>
      <c s="30" t="s">
        <v>245</v>
      </c>
      <c s="31" t="s">
        <v>136</v>
      </c>
      <c s="32">
        <v>231</v>
      </c>
      <c s="33">
        <v>0</v>
      </c>
      <c s="33">
        <f>ROUND(ROUND(H32,2)*ROUND(G32,3),2)</f>
      </c>
      <c r="O32">
        <f>(I32*21)/100</f>
      </c>
      <c t="s">
        <v>23</v>
      </c>
    </row>
    <row r="33" spans="1:5" ht="25.5">
      <c r="A33" s="34" t="s">
        <v>50</v>
      </c>
      <c r="E33" s="35" t="s">
        <v>246</v>
      </c>
    </row>
    <row r="34" spans="1:5" ht="25.5">
      <c r="A34" s="36" t="s">
        <v>52</v>
      </c>
      <c r="E34" s="37" t="s">
        <v>798</v>
      </c>
    </row>
    <row r="35" spans="1:5" ht="293.25">
      <c r="A35" t="s">
        <v>53</v>
      </c>
      <c r="E35" s="35" t="s">
        <v>248</v>
      </c>
    </row>
    <row r="36" spans="1:16" ht="12.75">
      <c r="A36" s="25" t="s">
        <v>45</v>
      </c>
      <c s="29" t="s">
        <v>76</v>
      </c>
      <c s="29" t="s">
        <v>249</v>
      </c>
      <c s="25" t="s">
        <v>47</v>
      </c>
      <c s="30" t="s">
        <v>250</v>
      </c>
      <c s="31" t="s">
        <v>151</v>
      </c>
      <c s="32">
        <v>1080.6</v>
      </c>
      <c s="33">
        <v>0</v>
      </c>
      <c s="33">
        <f>ROUND(ROUND(H36,2)*ROUND(G36,3),2)</f>
      </c>
      <c r="O36">
        <f>(I36*21)/100</f>
      </c>
      <c t="s">
        <v>23</v>
      </c>
    </row>
    <row r="37" spans="1:5" ht="12.75">
      <c r="A37" s="34" t="s">
        <v>50</v>
      </c>
      <c r="E37" s="35" t="s">
        <v>47</v>
      </c>
    </row>
    <row r="38" spans="1:5" ht="25.5">
      <c r="A38" s="36" t="s">
        <v>52</v>
      </c>
      <c r="E38" s="37" t="s">
        <v>251</v>
      </c>
    </row>
    <row r="39" spans="1:5" ht="25.5">
      <c r="A39" t="s">
        <v>53</v>
      </c>
      <c r="E39" s="35" t="s">
        <v>252</v>
      </c>
    </row>
    <row r="40" spans="1:16" ht="12.75">
      <c r="A40" s="25" t="s">
        <v>45</v>
      </c>
      <c s="29" t="s">
        <v>80</v>
      </c>
      <c s="29" t="s">
        <v>253</v>
      </c>
      <c s="25" t="s">
        <v>47</v>
      </c>
      <c s="30" t="s">
        <v>254</v>
      </c>
      <c s="31" t="s">
        <v>151</v>
      </c>
      <c s="32">
        <v>1695</v>
      </c>
      <c s="33">
        <v>0</v>
      </c>
      <c s="33">
        <f>ROUND(ROUND(H40,2)*ROUND(G40,3),2)</f>
      </c>
      <c r="O40">
        <f>(I40*21)/100</f>
      </c>
      <c t="s">
        <v>23</v>
      </c>
    </row>
    <row r="41" spans="1:5" ht="25.5">
      <c r="A41" s="34" t="s">
        <v>50</v>
      </c>
      <c r="E41" s="35" t="s">
        <v>255</v>
      </c>
    </row>
    <row r="42" spans="1:5" ht="63.75">
      <c r="A42" s="36" t="s">
        <v>52</v>
      </c>
      <c r="E42" s="37" t="s">
        <v>799</v>
      </c>
    </row>
    <row r="43" spans="1:5" ht="12.75">
      <c r="A43" t="s">
        <v>53</v>
      </c>
      <c r="E43" s="35" t="s">
        <v>257</v>
      </c>
    </row>
    <row r="44" spans="1:18" ht="12.75" customHeight="1">
      <c r="A44" s="6" t="s">
        <v>43</v>
      </c>
      <c s="6"/>
      <c s="42" t="s">
        <v>35</v>
      </c>
      <c s="6"/>
      <c s="27" t="s">
        <v>266</v>
      </c>
      <c s="6"/>
      <c s="6"/>
      <c s="6"/>
      <c s="43">
        <f>0+Q44</f>
      </c>
      <c r="O44">
        <f>0+R44</f>
      </c>
      <c r="Q44">
        <f>0+I45+I49+I53+I57+I61+I65+I69+I73+I77+I81</f>
      </c>
      <c>
        <f>0+O45+O49+O53+O57+O61+O65+O69+O73+O77+O81</f>
      </c>
    </row>
    <row r="45" spans="1:16" ht="12.75">
      <c r="A45" s="25" t="s">
        <v>45</v>
      </c>
      <c s="29" t="s">
        <v>40</v>
      </c>
      <c s="29" t="s">
        <v>267</v>
      </c>
      <c s="25" t="s">
        <v>47</v>
      </c>
      <c s="30" t="s">
        <v>268</v>
      </c>
      <c s="31" t="s">
        <v>151</v>
      </c>
      <c s="32">
        <v>997.8</v>
      </c>
      <c s="33">
        <v>0</v>
      </c>
      <c s="33">
        <f>ROUND(ROUND(H45,2)*ROUND(G45,3),2)</f>
      </c>
      <c r="O45">
        <f>(I45*21)/100</f>
      </c>
      <c t="s">
        <v>23</v>
      </c>
    </row>
    <row r="46" spans="1:5" ht="12.75">
      <c r="A46" s="34" t="s">
        <v>50</v>
      </c>
      <c r="E46" s="35" t="s">
        <v>47</v>
      </c>
    </row>
    <row r="47" spans="1:5" ht="191.25">
      <c r="A47" s="36" t="s">
        <v>52</v>
      </c>
      <c r="E47" s="37" t="s">
        <v>800</v>
      </c>
    </row>
    <row r="48" spans="1:5" ht="127.5">
      <c r="A48" t="s">
        <v>53</v>
      </c>
      <c r="E48" s="35" t="s">
        <v>270</v>
      </c>
    </row>
    <row r="49" spans="1:16" ht="12.75">
      <c r="A49" s="25" t="s">
        <v>45</v>
      </c>
      <c s="29" t="s">
        <v>42</v>
      </c>
      <c s="29" t="s">
        <v>272</v>
      </c>
      <c s="25" t="s">
        <v>47</v>
      </c>
      <c s="30" t="s">
        <v>273</v>
      </c>
      <c s="31" t="s">
        <v>151</v>
      </c>
      <c s="32">
        <v>1080.6</v>
      </c>
      <c s="33">
        <v>0</v>
      </c>
      <c s="33">
        <f>ROUND(ROUND(H49,2)*ROUND(G49,3),2)</f>
      </c>
      <c r="O49">
        <f>(I49*21)/100</f>
      </c>
      <c t="s">
        <v>23</v>
      </c>
    </row>
    <row r="50" spans="1:5" ht="12.75">
      <c r="A50" s="34" t="s">
        <v>50</v>
      </c>
      <c r="E50" s="35" t="s">
        <v>274</v>
      </c>
    </row>
    <row r="51" spans="1:5" ht="191.25">
      <c r="A51" s="36" t="s">
        <v>52</v>
      </c>
      <c r="E51" s="37" t="s">
        <v>801</v>
      </c>
    </row>
    <row r="52" spans="1:5" ht="51">
      <c r="A52" t="s">
        <v>53</v>
      </c>
      <c r="E52" s="35" t="s">
        <v>276</v>
      </c>
    </row>
    <row r="53" spans="1:16" ht="12.75">
      <c r="A53" s="25" t="s">
        <v>45</v>
      </c>
      <c s="29" t="s">
        <v>92</v>
      </c>
      <c s="29" t="s">
        <v>278</v>
      </c>
      <c s="25" t="s">
        <v>47</v>
      </c>
      <c s="30" t="s">
        <v>279</v>
      </c>
      <c s="31" t="s">
        <v>151</v>
      </c>
      <c s="32">
        <v>1695</v>
      </c>
      <c s="33">
        <v>0</v>
      </c>
      <c s="33">
        <f>ROUND(ROUND(H53,2)*ROUND(G53,3),2)</f>
      </c>
      <c r="O53">
        <f>(I53*21)/100</f>
      </c>
      <c t="s">
        <v>23</v>
      </c>
    </row>
    <row r="54" spans="1:5" ht="12.75">
      <c r="A54" s="34" t="s">
        <v>50</v>
      </c>
      <c r="E54" s="35" t="s">
        <v>47</v>
      </c>
    </row>
    <row r="55" spans="1:5" ht="25.5">
      <c r="A55" s="36" t="s">
        <v>52</v>
      </c>
      <c r="E55" s="37" t="s">
        <v>802</v>
      </c>
    </row>
    <row r="56" spans="1:5" ht="102">
      <c r="A56" t="s">
        <v>53</v>
      </c>
      <c r="E56" s="35" t="s">
        <v>281</v>
      </c>
    </row>
    <row r="57" spans="1:16" ht="12.75">
      <c r="A57" s="25" t="s">
        <v>45</v>
      </c>
      <c s="29" t="s">
        <v>98</v>
      </c>
      <c s="29" t="s">
        <v>282</v>
      </c>
      <c s="25" t="s">
        <v>47</v>
      </c>
      <c s="30" t="s">
        <v>283</v>
      </c>
      <c s="31" t="s">
        <v>151</v>
      </c>
      <c s="32">
        <v>832</v>
      </c>
      <c s="33">
        <v>0</v>
      </c>
      <c s="33">
        <f>ROUND(ROUND(H57,2)*ROUND(G57,3),2)</f>
      </c>
      <c r="O57">
        <f>(I57*21)/100</f>
      </c>
      <c t="s">
        <v>23</v>
      </c>
    </row>
    <row r="58" spans="1:5" ht="51">
      <c r="A58" s="34" t="s">
        <v>50</v>
      </c>
      <c r="E58" s="35" t="s">
        <v>284</v>
      </c>
    </row>
    <row r="59" spans="1:5" ht="12.75">
      <c r="A59" s="36" t="s">
        <v>52</v>
      </c>
      <c r="E59" s="37" t="s">
        <v>285</v>
      </c>
    </row>
    <row r="60" spans="1:5" ht="51">
      <c r="A60" t="s">
        <v>53</v>
      </c>
      <c r="E60" s="35" t="s">
        <v>286</v>
      </c>
    </row>
    <row r="61" spans="1:16" ht="12.75">
      <c r="A61" s="25" t="s">
        <v>45</v>
      </c>
      <c s="29" t="s">
        <v>105</v>
      </c>
      <c s="29" t="s">
        <v>287</v>
      </c>
      <c s="25" t="s">
        <v>47</v>
      </c>
      <c s="30" t="s">
        <v>288</v>
      </c>
      <c s="31" t="s">
        <v>151</v>
      </c>
      <c s="32">
        <v>11762</v>
      </c>
      <c s="33">
        <v>0</v>
      </c>
      <c s="33">
        <f>ROUND(ROUND(H61,2)*ROUND(G61,3),2)</f>
      </c>
      <c r="O61">
        <f>(I61*21)/100</f>
      </c>
      <c t="s">
        <v>23</v>
      </c>
    </row>
    <row r="62" spans="1:5" ht="51">
      <c r="A62" s="34" t="s">
        <v>50</v>
      </c>
      <c r="E62" s="35" t="s">
        <v>289</v>
      </c>
    </row>
    <row r="63" spans="1:5" ht="12.75">
      <c r="A63" s="36" t="s">
        <v>52</v>
      </c>
      <c r="E63" s="37" t="s">
        <v>285</v>
      </c>
    </row>
    <row r="64" spans="1:5" ht="51">
      <c r="A64" t="s">
        <v>53</v>
      </c>
      <c r="E64" s="35" t="s">
        <v>286</v>
      </c>
    </row>
    <row r="65" spans="1:16" ht="12.75">
      <c r="A65" s="25" t="s">
        <v>45</v>
      </c>
      <c s="29" t="s">
        <v>108</v>
      </c>
      <c s="29" t="s">
        <v>291</v>
      </c>
      <c s="25" t="s">
        <v>47</v>
      </c>
      <c s="30" t="s">
        <v>292</v>
      </c>
      <c s="31" t="s">
        <v>151</v>
      </c>
      <c s="32">
        <v>11762</v>
      </c>
      <c s="33">
        <v>0</v>
      </c>
      <c s="33">
        <f>ROUND(ROUND(H65,2)*ROUND(G65,3),2)</f>
      </c>
      <c r="O65">
        <f>(I65*21)/100</f>
      </c>
      <c t="s">
        <v>23</v>
      </c>
    </row>
    <row r="66" spans="1:5" ht="51">
      <c r="A66" s="34" t="s">
        <v>50</v>
      </c>
      <c r="E66" s="35" t="s">
        <v>293</v>
      </c>
    </row>
    <row r="67" spans="1:5" ht="12.75">
      <c r="A67" s="36" t="s">
        <v>52</v>
      </c>
      <c r="E67" s="37" t="s">
        <v>285</v>
      </c>
    </row>
    <row r="68" spans="1:5" ht="51">
      <c r="A68" t="s">
        <v>53</v>
      </c>
      <c r="E68" s="35" t="s">
        <v>286</v>
      </c>
    </row>
    <row r="69" spans="1:16" ht="12.75">
      <c r="A69" s="25" t="s">
        <v>45</v>
      </c>
      <c s="29" t="s">
        <v>112</v>
      </c>
      <c s="29" t="s">
        <v>295</v>
      </c>
      <c s="25" t="s">
        <v>47</v>
      </c>
      <c s="30" t="s">
        <v>296</v>
      </c>
      <c s="31" t="s">
        <v>151</v>
      </c>
      <c s="32">
        <v>11762</v>
      </c>
      <c s="33">
        <v>0</v>
      </c>
      <c s="33">
        <f>ROUND(ROUND(H69,2)*ROUND(G69,3),2)</f>
      </c>
      <c r="O69">
        <f>(I69*21)/100</f>
      </c>
      <c t="s">
        <v>23</v>
      </c>
    </row>
    <row r="70" spans="1:5" ht="12.75">
      <c r="A70" s="34" t="s">
        <v>50</v>
      </c>
      <c r="E70" s="35" t="s">
        <v>297</v>
      </c>
    </row>
    <row r="71" spans="1:5" ht="114.75">
      <c r="A71" s="36" t="s">
        <v>52</v>
      </c>
      <c r="E71" s="37" t="s">
        <v>803</v>
      </c>
    </row>
    <row r="72" spans="1:5" ht="140.25">
      <c r="A72" t="s">
        <v>53</v>
      </c>
      <c r="E72" s="35" t="s">
        <v>299</v>
      </c>
    </row>
    <row r="73" spans="1:16" ht="12.75">
      <c r="A73" s="25" t="s">
        <v>45</v>
      </c>
      <c s="29" t="s">
        <v>116</v>
      </c>
      <c s="29" t="s">
        <v>301</v>
      </c>
      <c s="25" t="s">
        <v>47</v>
      </c>
      <c s="30" t="s">
        <v>302</v>
      </c>
      <c s="31" t="s">
        <v>151</v>
      </c>
      <c s="32">
        <v>11999.3</v>
      </c>
      <c s="33">
        <v>0</v>
      </c>
      <c s="33">
        <f>ROUND(ROUND(H73,2)*ROUND(G73,3),2)</f>
      </c>
      <c r="O73">
        <f>(I73*21)/100</f>
      </c>
      <c t="s">
        <v>23</v>
      </c>
    </row>
    <row r="74" spans="1:5" ht="12.75">
      <c r="A74" s="34" t="s">
        <v>50</v>
      </c>
      <c r="E74" s="35" t="s">
        <v>303</v>
      </c>
    </row>
    <row r="75" spans="1:5" ht="127.5">
      <c r="A75" s="36" t="s">
        <v>52</v>
      </c>
      <c r="E75" s="37" t="s">
        <v>804</v>
      </c>
    </row>
    <row r="76" spans="1:5" ht="140.25">
      <c r="A76" t="s">
        <v>53</v>
      </c>
      <c r="E76" s="35" t="s">
        <v>299</v>
      </c>
    </row>
    <row r="77" spans="1:16" ht="12.75">
      <c r="A77" s="25" t="s">
        <v>45</v>
      </c>
      <c s="29" t="s">
        <v>217</v>
      </c>
      <c s="29" t="s">
        <v>306</v>
      </c>
      <c s="25" t="s">
        <v>47</v>
      </c>
      <c s="30" t="s">
        <v>307</v>
      </c>
      <c s="31" t="s">
        <v>151</v>
      </c>
      <c s="32">
        <v>832.2</v>
      </c>
      <c s="33">
        <v>0</v>
      </c>
      <c s="33">
        <f>ROUND(ROUND(H77,2)*ROUND(G77,3),2)</f>
      </c>
      <c r="O77">
        <f>(I77*21)/100</f>
      </c>
      <c t="s">
        <v>23</v>
      </c>
    </row>
    <row r="78" spans="1:5" ht="12.75">
      <c r="A78" s="34" t="s">
        <v>50</v>
      </c>
      <c r="E78" s="35" t="s">
        <v>308</v>
      </c>
    </row>
    <row r="79" spans="1:5" ht="178.5">
      <c r="A79" s="36" t="s">
        <v>52</v>
      </c>
      <c r="E79" s="37" t="s">
        <v>805</v>
      </c>
    </row>
    <row r="80" spans="1:5" ht="140.25">
      <c r="A80" t="s">
        <v>53</v>
      </c>
      <c r="E80" s="35" t="s">
        <v>299</v>
      </c>
    </row>
    <row r="81" spans="1:16" ht="12.75">
      <c r="A81" s="25" t="s">
        <v>45</v>
      </c>
      <c s="29" t="s">
        <v>222</v>
      </c>
      <c s="29" t="s">
        <v>311</v>
      </c>
      <c s="25" t="s">
        <v>47</v>
      </c>
      <c s="30" t="s">
        <v>312</v>
      </c>
      <c s="31" t="s">
        <v>151</v>
      </c>
      <c s="32">
        <v>17</v>
      </c>
      <c s="33">
        <v>0</v>
      </c>
      <c s="33">
        <f>ROUND(ROUND(H81,2)*ROUND(G81,3),2)</f>
      </c>
      <c r="O81">
        <f>(I81*21)/100</f>
      </c>
      <c t="s">
        <v>23</v>
      </c>
    </row>
    <row r="82" spans="1:5" ht="12.75">
      <c r="A82" s="34" t="s">
        <v>50</v>
      </c>
      <c r="E82" s="35" t="s">
        <v>47</v>
      </c>
    </row>
    <row r="83" spans="1:5" ht="38.25">
      <c r="A83" s="36" t="s">
        <v>52</v>
      </c>
      <c r="E83" s="37" t="s">
        <v>806</v>
      </c>
    </row>
    <row r="84" spans="1:5" ht="153">
      <c r="A84" t="s">
        <v>53</v>
      </c>
      <c r="E84" s="35" t="s">
        <v>314</v>
      </c>
    </row>
    <row r="85" spans="1:18" ht="12.75" customHeight="1">
      <c r="A85" s="6" t="s">
        <v>43</v>
      </c>
      <c s="6"/>
      <c s="42" t="s">
        <v>80</v>
      </c>
      <c s="6"/>
      <c s="27" t="s">
        <v>315</v>
      </c>
      <c s="6"/>
      <c s="6"/>
      <c s="6"/>
      <c s="43">
        <f>0+Q85</f>
      </c>
      <c r="O85">
        <f>0+R85</f>
      </c>
      <c r="Q85">
        <f>0+I86+I90+I94+I98+I102+I106+I110+I114</f>
      </c>
      <c>
        <f>0+O86+O90+O94+O98+O102+O106+O110+O114</f>
      </c>
    </row>
    <row r="86" spans="1:16" ht="12.75">
      <c r="A86" s="25" t="s">
        <v>45</v>
      </c>
      <c s="29" t="s">
        <v>290</v>
      </c>
      <c s="29" t="s">
        <v>317</v>
      </c>
      <c s="25" t="s">
        <v>47</v>
      </c>
      <c s="30" t="s">
        <v>318</v>
      </c>
      <c s="31" t="s">
        <v>186</v>
      </c>
      <c s="32">
        <v>215</v>
      </c>
      <c s="33">
        <v>0</v>
      </c>
      <c s="33">
        <f>ROUND(ROUND(H86,2)*ROUND(G86,3),2)</f>
      </c>
      <c r="O86">
        <f>(I86*21)/100</f>
      </c>
      <c t="s">
        <v>23</v>
      </c>
    </row>
    <row r="87" spans="1:5" ht="12.75">
      <c r="A87" s="34" t="s">
        <v>50</v>
      </c>
      <c r="E87" s="35" t="s">
        <v>319</v>
      </c>
    </row>
    <row r="88" spans="1:5" ht="12.75">
      <c r="A88" s="36" t="s">
        <v>52</v>
      </c>
      <c r="E88" s="37" t="s">
        <v>807</v>
      </c>
    </row>
    <row r="89" spans="1:5" ht="255">
      <c r="A89" t="s">
        <v>53</v>
      </c>
      <c r="E89" s="35" t="s">
        <v>321</v>
      </c>
    </row>
    <row r="90" spans="1:16" ht="12.75">
      <c r="A90" s="25" t="s">
        <v>45</v>
      </c>
      <c s="29" t="s">
        <v>294</v>
      </c>
      <c s="29" t="s">
        <v>513</v>
      </c>
      <c s="25" t="s">
        <v>47</v>
      </c>
      <c s="30" t="s">
        <v>514</v>
      </c>
      <c s="31" t="s">
        <v>186</v>
      </c>
      <c s="32">
        <v>60</v>
      </c>
      <c s="33">
        <v>0</v>
      </c>
      <c s="33">
        <f>ROUND(ROUND(H90,2)*ROUND(G90,3),2)</f>
      </c>
      <c r="O90">
        <f>(I90*21)/100</f>
      </c>
      <c t="s">
        <v>23</v>
      </c>
    </row>
    <row r="91" spans="1:5" ht="12.75">
      <c r="A91" s="34" t="s">
        <v>50</v>
      </c>
      <c r="E91" s="35" t="s">
        <v>47</v>
      </c>
    </row>
    <row r="92" spans="1:5" ht="38.25">
      <c r="A92" s="36" t="s">
        <v>52</v>
      </c>
      <c r="E92" s="37" t="s">
        <v>808</v>
      </c>
    </row>
    <row r="93" spans="1:5" ht="255">
      <c r="A93" t="s">
        <v>53</v>
      </c>
      <c r="E93" s="35" t="s">
        <v>321</v>
      </c>
    </row>
    <row r="94" spans="1:16" ht="12.75">
      <c r="A94" s="25" t="s">
        <v>45</v>
      </c>
      <c s="29" t="s">
        <v>300</v>
      </c>
      <c s="29" t="s">
        <v>323</v>
      </c>
      <c s="25" t="s">
        <v>47</v>
      </c>
      <c s="30" t="s">
        <v>324</v>
      </c>
      <c s="31" t="s">
        <v>102</v>
      </c>
      <c s="32">
        <v>43</v>
      </c>
      <c s="33">
        <v>0</v>
      </c>
      <c s="33">
        <f>ROUND(ROUND(H94,2)*ROUND(G94,3),2)</f>
      </c>
      <c r="O94">
        <f>(I94*21)/100</f>
      </c>
      <c t="s">
        <v>23</v>
      </c>
    </row>
    <row r="95" spans="1:5" ht="12.75">
      <c r="A95" s="34" t="s">
        <v>50</v>
      </c>
      <c r="E95" s="35" t="s">
        <v>47</v>
      </c>
    </row>
    <row r="96" spans="1:5" ht="12.75">
      <c r="A96" s="36" t="s">
        <v>52</v>
      </c>
      <c r="E96" s="37" t="s">
        <v>809</v>
      </c>
    </row>
    <row r="97" spans="1:5" ht="25.5">
      <c r="A97" t="s">
        <v>53</v>
      </c>
      <c r="E97" s="35" t="s">
        <v>325</v>
      </c>
    </row>
    <row r="98" spans="1:16" ht="12.75">
      <c r="A98" s="25" t="s">
        <v>45</v>
      </c>
      <c s="29" t="s">
        <v>305</v>
      </c>
      <c s="29" t="s">
        <v>327</v>
      </c>
      <c s="25" t="s">
        <v>47</v>
      </c>
      <c s="30" t="s">
        <v>328</v>
      </c>
      <c s="31" t="s">
        <v>102</v>
      </c>
      <c s="32">
        <v>49</v>
      </c>
      <c s="33">
        <v>0</v>
      </c>
      <c s="33">
        <f>ROUND(ROUND(H98,2)*ROUND(G98,3),2)</f>
      </c>
      <c r="O98">
        <f>(I98*21)/100</f>
      </c>
      <c t="s">
        <v>23</v>
      </c>
    </row>
    <row r="99" spans="1:5" ht="25.5">
      <c r="A99" s="34" t="s">
        <v>50</v>
      </c>
      <c r="E99" s="35" t="s">
        <v>329</v>
      </c>
    </row>
    <row r="100" spans="1:5" ht="12.75">
      <c r="A100" s="36" t="s">
        <v>52</v>
      </c>
      <c r="E100" s="37" t="s">
        <v>810</v>
      </c>
    </row>
    <row r="101" spans="1:5" ht="76.5">
      <c r="A101" t="s">
        <v>53</v>
      </c>
      <c r="E101" s="35" t="s">
        <v>330</v>
      </c>
    </row>
    <row r="102" spans="1:16" ht="12.75">
      <c r="A102" s="25" t="s">
        <v>45</v>
      </c>
      <c s="29" t="s">
        <v>310</v>
      </c>
      <c s="29" t="s">
        <v>332</v>
      </c>
      <c s="25" t="s">
        <v>47</v>
      </c>
      <c s="30" t="s">
        <v>333</v>
      </c>
      <c s="31" t="s">
        <v>102</v>
      </c>
      <c s="32">
        <v>27</v>
      </c>
      <c s="33">
        <v>0</v>
      </c>
      <c s="33">
        <f>ROUND(ROUND(H102,2)*ROUND(G102,3),2)</f>
      </c>
      <c r="O102">
        <f>(I102*21)/100</f>
      </c>
      <c t="s">
        <v>23</v>
      </c>
    </row>
    <row r="103" spans="1:5" ht="12.75">
      <c r="A103" s="34" t="s">
        <v>50</v>
      </c>
      <c r="E103" s="35" t="s">
        <v>334</v>
      </c>
    </row>
    <row r="104" spans="1:5" ht="25.5">
      <c r="A104" s="36" t="s">
        <v>52</v>
      </c>
      <c r="E104" s="37" t="s">
        <v>811</v>
      </c>
    </row>
    <row r="105" spans="1:5" ht="12.75">
      <c r="A105" t="s">
        <v>53</v>
      </c>
      <c r="E105" s="35" t="s">
        <v>336</v>
      </c>
    </row>
    <row r="106" spans="1:16" ht="12.75">
      <c r="A106" s="25" t="s">
        <v>45</v>
      </c>
      <c s="29" t="s">
        <v>316</v>
      </c>
      <c s="29" t="s">
        <v>338</v>
      </c>
      <c s="25" t="s">
        <v>47</v>
      </c>
      <c s="30" t="s">
        <v>339</v>
      </c>
      <c s="31" t="s">
        <v>102</v>
      </c>
      <c s="32">
        <v>32</v>
      </c>
      <c s="33">
        <v>0</v>
      </c>
      <c s="33">
        <f>ROUND(ROUND(H106,2)*ROUND(G106,3),2)</f>
      </c>
      <c r="O106">
        <f>(I106*21)/100</f>
      </c>
      <c t="s">
        <v>23</v>
      </c>
    </row>
    <row r="107" spans="1:5" ht="12.75">
      <c r="A107" s="34" t="s">
        <v>50</v>
      </c>
      <c r="E107" s="35" t="s">
        <v>340</v>
      </c>
    </row>
    <row r="108" spans="1:5" ht="25.5">
      <c r="A108" s="36" t="s">
        <v>52</v>
      </c>
      <c r="E108" s="37" t="s">
        <v>812</v>
      </c>
    </row>
    <row r="109" spans="1:5" ht="12.75">
      <c r="A109" t="s">
        <v>53</v>
      </c>
      <c r="E109" s="35" t="s">
        <v>342</v>
      </c>
    </row>
    <row r="110" spans="1:16" ht="12.75">
      <c r="A110" s="25" t="s">
        <v>45</v>
      </c>
      <c s="29" t="s">
        <v>322</v>
      </c>
      <c s="29" t="s">
        <v>344</v>
      </c>
      <c s="25" t="s">
        <v>47</v>
      </c>
      <c s="30" t="s">
        <v>345</v>
      </c>
      <c s="31" t="s">
        <v>102</v>
      </c>
      <c s="32">
        <v>27</v>
      </c>
      <c s="33">
        <v>0</v>
      </c>
      <c s="33">
        <f>ROUND(ROUND(H110,2)*ROUND(G110,3),2)</f>
      </c>
      <c r="O110">
        <f>(I110*21)/100</f>
      </c>
      <c t="s">
        <v>23</v>
      </c>
    </row>
    <row r="111" spans="1:5" ht="25.5">
      <c r="A111" s="34" t="s">
        <v>50</v>
      </c>
      <c r="E111" s="35" t="s">
        <v>346</v>
      </c>
    </row>
    <row r="112" spans="1:5" ht="76.5">
      <c r="A112" s="36" t="s">
        <v>52</v>
      </c>
      <c r="E112" s="37" t="s">
        <v>813</v>
      </c>
    </row>
    <row r="113" spans="1:5" ht="25.5">
      <c r="A113" t="s">
        <v>53</v>
      </c>
      <c r="E113" s="35" t="s">
        <v>348</v>
      </c>
    </row>
    <row r="114" spans="1:16" ht="12.75">
      <c r="A114" s="25" t="s">
        <v>45</v>
      </c>
      <c s="29" t="s">
        <v>326</v>
      </c>
      <c s="29" t="s">
        <v>350</v>
      </c>
      <c s="25" t="s">
        <v>47</v>
      </c>
      <c s="30" t="s">
        <v>351</v>
      </c>
      <c s="31" t="s">
        <v>102</v>
      </c>
      <c s="32">
        <v>32</v>
      </c>
      <c s="33">
        <v>0</v>
      </c>
      <c s="33">
        <f>ROUND(ROUND(H114,2)*ROUND(G114,3),2)</f>
      </c>
      <c r="O114">
        <f>(I114*21)/100</f>
      </c>
      <c t="s">
        <v>23</v>
      </c>
    </row>
    <row r="115" spans="1:5" ht="25.5">
      <c r="A115" s="34" t="s">
        <v>50</v>
      </c>
      <c r="E115" s="35" t="s">
        <v>352</v>
      </c>
    </row>
    <row r="116" spans="1:5" ht="76.5">
      <c r="A116" s="36" t="s">
        <v>52</v>
      </c>
      <c r="E116" s="37" t="s">
        <v>814</v>
      </c>
    </row>
    <row r="117" spans="1:5" ht="25.5">
      <c r="A117" t="s">
        <v>53</v>
      </c>
      <c r="E117" s="35" t="s">
        <v>348</v>
      </c>
    </row>
    <row r="118" spans="1:18" ht="12.75" customHeight="1">
      <c r="A118" s="6" t="s">
        <v>43</v>
      </c>
      <c s="6"/>
      <c s="42" t="s">
        <v>40</v>
      </c>
      <c s="6"/>
      <c s="27" t="s">
        <v>212</v>
      </c>
      <c s="6"/>
      <c s="6"/>
      <c s="6"/>
      <c s="43">
        <f>0+Q118</f>
      </c>
      <c r="O118">
        <f>0+R118</f>
      </c>
      <c r="Q118">
        <f>0+I119+I123+I127+I131+I135+I139+I143+I147+I151+I155+I159</f>
      </c>
      <c>
        <f>0+O119+O123+O127+O131+O135+O139+O143+O147+O151+O155+O159</f>
      </c>
    </row>
    <row r="119" spans="1:16" ht="25.5">
      <c r="A119" s="25" t="s">
        <v>45</v>
      </c>
      <c s="29" t="s">
        <v>331</v>
      </c>
      <c s="29" t="s">
        <v>516</v>
      </c>
      <c s="25" t="s">
        <v>47</v>
      </c>
      <c s="30" t="s">
        <v>517</v>
      </c>
      <c s="31" t="s">
        <v>186</v>
      </c>
      <c s="32">
        <v>447</v>
      </c>
      <c s="33">
        <v>0</v>
      </c>
      <c s="33">
        <f>ROUND(ROUND(H119,2)*ROUND(G119,3),2)</f>
      </c>
      <c r="O119">
        <f>(I119*21)/100</f>
      </c>
      <c t="s">
        <v>23</v>
      </c>
    </row>
    <row r="120" spans="1:5" ht="12.75">
      <c r="A120" s="34" t="s">
        <v>50</v>
      </c>
      <c r="E120" s="35" t="s">
        <v>518</v>
      </c>
    </row>
    <row r="121" spans="1:5" ht="127.5">
      <c r="A121" s="36" t="s">
        <v>52</v>
      </c>
      <c r="E121" s="37" t="s">
        <v>815</v>
      </c>
    </row>
    <row r="122" spans="1:5" ht="127.5">
      <c r="A122" t="s">
        <v>53</v>
      </c>
      <c r="E122" s="35" t="s">
        <v>520</v>
      </c>
    </row>
    <row r="123" spans="1:16" ht="25.5">
      <c r="A123" s="25" t="s">
        <v>45</v>
      </c>
      <c s="29" t="s">
        <v>337</v>
      </c>
      <c s="29" t="s">
        <v>355</v>
      </c>
      <c s="25" t="s">
        <v>47</v>
      </c>
      <c s="30" t="s">
        <v>356</v>
      </c>
      <c s="31" t="s">
        <v>151</v>
      </c>
      <c s="32">
        <v>466.65</v>
      </c>
      <c s="33">
        <v>0</v>
      </c>
      <c s="33">
        <f>ROUND(ROUND(H123,2)*ROUND(G123,3),2)</f>
      </c>
      <c r="O123">
        <f>(I123*21)/100</f>
      </c>
      <c t="s">
        <v>23</v>
      </c>
    </row>
    <row r="124" spans="1:5" ht="12.75">
      <c r="A124" s="34" t="s">
        <v>50</v>
      </c>
      <c r="E124" s="35" t="s">
        <v>47</v>
      </c>
    </row>
    <row r="125" spans="1:5" ht="344.25">
      <c r="A125" s="36" t="s">
        <v>52</v>
      </c>
      <c r="E125" s="37" t="s">
        <v>816</v>
      </c>
    </row>
    <row r="126" spans="1:5" ht="12.75">
      <c r="A126" t="s">
        <v>53</v>
      </c>
      <c r="E126" s="35" t="s">
        <v>358</v>
      </c>
    </row>
    <row r="127" spans="1:16" ht="12.75">
      <c r="A127" s="25" t="s">
        <v>45</v>
      </c>
      <c s="29" t="s">
        <v>343</v>
      </c>
      <c s="29" t="s">
        <v>360</v>
      </c>
      <c s="25" t="s">
        <v>47</v>
      </c>
      <c s="30" t="s">
        <v>361</v>
      </c>
      <c s="31" t="s">
        <v>186</v>
      </c>
      <c s="32">
        <v>925.02</v>
      </c>
      <c s="33">
        <v>0</v>
      </c>
      <c s="33">
        <f>ROUND(ROUND(H127,2)*ROUND(G127,3),2)</f>
      </c>
      <c r="O127">
        <f>(I127*21)/100</f>
      </c>
      <c t="s">
        <v>23</v>
      </c>
    </row>
    <row r="128" spans="1:5" ht="12.75">
      <c r="A128" s="34" t="s">
        <v>50</v>
      </c>
      <c r="E128" s="35" t="s">
        <v>362</v>
      </c>
    </row>
    <row r="129" spans="1:5" ht="204">
      <c r="A129" s="36" t="s">
        <v>52</v>
      </c>
      <c r="E129" s="37" t="s">
        <v>817</v>
      </c>
    </row>
    <row r="130" spans="1:5" ht="51">
      <c r="A130" t="s">
        <v>53</v>
      </c>
      <c r="E130" s="35" t="s">
        <v>364</v>
      </c>
    </row>
    <row r="131" spans="1:16" ht="25.5">
      <c r="A131" s="25" t="s">
        <v>45</v>
      </c>
      <c s="29" t="s">
        <v>349</v>
      </c>
      <c s="29" t="s">
        <v>360</v>
      </c>
      <c s="25" t="s">
        <v>23</v>
      </c>
      <c s="30" t="s">
        <v>366</v>
      </c>
      <c s="31" t="s">
        <v>186</v>
      </c>
      <c s="32">
        <v>65.28</v>
      </c>
      <c s="33">
        <v>0</v>
      </c>
      <c s="33">
        <f>ROUND(ROUND(H131,2)*ROUND(G131,3),2)</f>
      </c>
      <c r="O131">
        <f>(I131*21)/100</f>
      </c>
      <c t="s">
        <v>23</v>
      </c>
    </row>
    <row r="132" spans="1:5" ht="25.5">
      <c r="A132" s="34" t="s">
        <v>50</v>
      </c>
      <c r="E132" s="35" t="s">
        <v>367</v>
      </c>
    </row>
    <row r="133" spans="1:5" ht="63.75">
      <c r="A133" s="36" t="s">
        <v>52</v>
      </c>
      <c r="E133" s="37" t="s">
        <v>818</v>
      </c>
    </row>
    <row r="134" spans="1:5" ht="51">
      <c r="A134" t="s">
        <v>53</v>
      </c>
      <c r="E134" s="35" t="s">
        <v>364</v>
      </c>
    </row>
    <row r="135" spans="1:16" ht="25.5">
      <c r="A135" s="25" t="s">
        <v>45</v>
      </c>
      <c s="29" t="s">
        <v>354</v>
      </c>
      <c s="29" t="s">
        <v>360</v>
      </c>
      <c s="25" t="s">
        <v>22</v>
      </c>
      <c s="30" t="s">
        <v>370</v>
      </c>
      <c s="31" t="s">
        <v>186</v>
      </c>
      <c s="32">
        <v>32</v>
      </c>
      <c s="33">
        <v>0</v>
      </c>
      <c s="33">
        <f>ROUND(ROUND(H135,2)*ROUND(G135,3),2)</f>
      </c>
      <c r="O135">
        <f>(I135*21)/100</f>
      </c>
      <c t="s">
        <v>23</v>
      </c>
    </row>
    <row r="136" spans="1:5" ht="38.25">
      <c r="A136" s="34" t="s">
        <v>50</v>
      </c>
      <c r="E136" s="35" t="s">
        <v>371</v>
      </c>
    </row>
    <row r="137" spans="1:5" ht="102">
      <c r="A137" s="36" t="s">
        <v>52</v>
      </c>
      <c r="E137" s="37" t="s">
        <v>819</v>
      </c>
    </row>
    <row r="138" spans="1:5" ht="51">
      <c r="A138" t="s">
        <v>53</v>
      </c>
      <c r="E138" s="35" t="s">
        <v>364</v>
      </c>
    </row>
    <row r="139" spans="1:16" ht="25.5">
      <c r="A139" s="25" t="s">
        <v>45</v>
      </c>
      <c s="29" t="s">
        <v>359</v>
      </c>
      <c s="29" t="s">
        <v>360</v>
      </c>
      <c s="25" t="s">
        <v>820</v>
      </c>
      <c s="30" t="s">
        <v>821</v>
      </c>
      <c s="31" t="s">
        <v>186</v>
      </c>
      <c s="32">
        <v>1015</v>
      </c>
      <c s="33">
        <v>0</v>
      </c>
      <c s="33">
        <f>ROUND(ROUND(H139,2)*ROUND(G139,3),2)</f>
      </c>
      <c r="O139">
        <f>(I139*21)/100</f>
      </c>
      <c t="s">
        <v>23</v>
      </c>
    </row>
    <row r="140" spans="1:5" ht="38.25">
      <c r="A140" s="34" t="s">
        <v>50</v>
      </c>
      <c r="E140" s="35" t="s">
        <v>822</v>
      </c>
    </row>
    <row r="141" spans="1:5" ht="102">
      <c r="A141" s="36" t="s">
        <v>52</v>
      </c>
      <c r="E141" s="37" t="s">
        <v>823</v>
      </c>
    </row>
    <row r="142" spans="1:5" ht="51">
      <c r="A142" t="s">
        <v>53</v>
      </c>
      <c r="E142" s="35" t="s">
        <v>364</v>
      </c>
    </row>
    <row r="143" spans="1:16" ht="12.75">
      <c r="A143" s="25" t="s">
        <v>45</v>
      </c>
      <c s="29" t="s">
        <v>365</v>
      </c>
      <c s="29" t="s">
        <v>374</v>
      </c>
      <c s="25" t="s">
        <v>47</v>
      </c>
      <c s="30" t="s">
        <v>375</v>
      </c>
      <c s="31" t="s">
        <v>186</v>
      </c>
      <c s="32">
        <v>19</v>
      </c>
      <c s="33">
        <v>0</v>
      </c>
      <c s="33">
        <f>ROUND(ROUND(H143,2)*ROUND(G143,3),2)</f>
      </c>
      <c r="O143">
        <f>(I143*21)/100</f>
      </c>
      <c t="s">
        <v>23</v>
      </c>
    </row>
    <row r="144" spans="1:5" ht="12.75">
      <c r="A144" s="34" t="s">
        <v>50</v>
      </c>
      <c r="E144" s="35" t="s">
        <v>47</v>
      </c>
    </row>
    <row r="145" spans="1:5" ht="25.5">
      <c r="A145" s="36" t="s">
        <v>52</v>
      </c>
      <c r="E145" s="37" t="s">
        <v>824</v>
      </c>
    </row>
    <row r="146" spans="1:5" ht="51">
      <c r="A146" t="s">
        <v>53</v>
      </c>
      <c r="E146" s="35" t="s">
        <v>377</v>
      </c>
    </row>
    <row r="147" spans="1:16" ht="12.75">
      <c r="A147" s="25" t="s">
        <v>45</v>
      </c>
      <c s="29" t="s">
        <v>369</v>
      </c>
      <c s="29" t="s">
        <v>523</v>
      </c>
      <c s="25" t="s">
        <v>47</v>
      </c>
      <c s="30" t="s">
        <v>524</v>
      </c>
      <c s="31" t="s">
        <v>102</v>
      </c>
      <c s="32">
        <v>3</v>
      </c>
      <c s="33">
        <v>0</v>
      </c>
      <c s="33">
        <f>ROUND(ROUND(H147,2)*ROUND(G147,3),2)</f>
      </c>
      <c r="O147">
        <f>(I147*21)/100</f>
      </c>
      <c t="s">
        <v>23</v>
      </c>
    </row>
    <row r="148" spans="1:5" ht="12.75">
      <c r="A148" s="34" t="s">
        <v>50</v>
      </c>
      <c r="E148" s="35" t="s">
        <v>47</v>
      </c>
    </row>
    <row r="149" spans="1:5" ht="38.25">
      <c r="A149" s="36" t="s">
        <v>52</v>
      </c>
      <c r="E149" s="37" t="s">
        <v>724</v>
      </c>
    </row>
    <row r="150" spans="1:5" ht="409.5">
      <c r="A150" t="s">
        <v>53</v>
      </c>
      <c r="E150" s="35" t="s">
        <v>526</v>
      </c>
    </row>
    <row r="151" spans="1:16" ht="12.75">
      <c r="A151" s="25" t="s">
        <v>45</v>
      </c>
      <c s="29" t="s">
        <v>373</v>
      </c>
      <c s="29" t="s">
        <v>379</v>
      </c>
      <c s="25" t="s">
        <v>47</v>
      </c>
      <c s="30" t="s">
        <v>380</v>
      </c>
      <c s="31" t="s">
        <v>186</v>
      </c>
      <c s="32">
        <v>3.8</v>
      </c>
      <c s="33">
        <v>0</v>
      </c>
      <c s="33">
        <f>ROUND(ROUND(H151,2)*ROUND(G151,3),2)</f>
      </c>
      <c r="O151">
        <f>(I151*21)/100</f>
      </c>
      <c t="s">
        <v>23</v>
      </c>
    </row>
    <row r="152" spans="1:5" ht="12.75">
      <c r="A152" s="34" t="s">
        <v>50</v>
      </c>
      <c r="E152" s="35" t="s">
        <v>47</v>
      </c>
    </row>
    <row r="153" spans="1:5" ht="38.25">
      <c r="A153" s="36" t="s">
        <v>52</v>
      </c>
      <c r="E153" s="37" t="s">
        <v>825</v>
      </c>
    </row>
    <row r="154" spans="1:5" ht="25.5">
      <c r="A154" t="s">
        <v>53</v>
      </c>
      <c r="E154" s="35" t="s">
        <v>382</v>
      </c>
    </row>
    <row r="155" spans="1:16" ht="12.75">
      <c r="A155" s="25" t="s">
        <v>45</v>
      </c>
      <c s="29" t="s">
        <v>378</v>
      </c>
      <c s="29" t="s">
        <v>384</v>
      </c>
      <c s="25" t="s">
        <v>47</v>
      </c>
      <c s="30" t="s">
        <v>385</v>
      </c>
      <c s="31" t="s">
        <v>186</v>
      </c>
      <c s="32">
        <v>333</v>
      </c>
      <c s="33">
        <v>0</v>
      </c>
      <c s="33">
        <f>ROUND(ROUND(H155,2)*ROUND(G155,3),2)</f>
      </c>
      <c r="O155">
        <f>(I155*21)/100</f>
      </c>
      <c t="s">
        <v>23</v>
      </c>
    </row>
    <row r="156" spans="1:5" ht="12.75">
      <c r="A156" s="34" t="s">
        <v>50</v>
      </c>
      <c r="E156" s="35" t="s">
        <v>386</v>
      </c>
    </row>
    <row r="157" spans="1:5" ht="114.75">
      <c r="A157" s="36" t="s">
        <v>52</v>
      </c>
      <c r="E157" s="37" t="s">
        <v>826</v>
      </c>
    </row>
    <row r="158" spans="1:5" ht="38.25">
      <c r="A158" t="s">
        <v>53</v>
      </c>
      <c r="E158" s="35" t="s">
        <v>388</v>
      </c>
    </row>
    <row r="159" spans="1:16" ht="12.75">
      <c r="A159" s="25" t="s">
        <v>45</v>
      </c>
      <c s="29" t="s">
        <v>383</v>
      </c>
      <c s="29" t="s">
        <v>395</v>
      </c>
      <c s="25" t="s">
        <v>47</v>
      </c>
      <c s="30" t="s">
        <v>396</v>
      </c>
      <c s="31" t="s">
        <v>151</v>
      </c>
      <c s="32">
        <v>4.75</v>
      </c>
      <c s="33">
        <v>0</v>
      </c>
      <c s="33">
        <f>ROUND(ROUND(H159,2)*ROUND(G159,3),2)</f>
      </c>
      <c r="O159">
        <f>(I159*21)/100</f>
      </c>
      <c t="s">
        <v>23</v>
      </c>
    </row>
    <row r="160" spans="1:5" ht="12.75">
      <c r="A160" s="34" t="s">
        <v>50</v>
      </c>
      <c r="E160" s="35" t="s">
        <v>47</v>
      </c>
    </row>
    <row r="161" spans="1:5" ht="25.5">
      <c r="A161" s="36" t="s">
        <v>52</v>
      </c>
      <c r="E161" s="37" t="s">
        <v>827</v>
      </c>
    </row>
    <row r="162" spans="1:5" ht="89.25">
      <c r="A162" t="s">
        <v>53</v>
      </c>
      <c r="E162"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828</v>
      </c>
      <c s="38">
        <f>0+I9</f>
      </c>
      <c r="O3" t="s">
        <v>19</v>
      </c>
      <c t="s">
        <v>23</v>
      </c>
    </row>
    <row r="4" spans="1:16" ht="15" customHeight="1">
      <c r="A4" t="s">
        <v>17</v>
      </c>
      <c s="12" t="s">
        <v>121</v>
      </c>
      <c s="13" t="s">
        <v>773</v>
      </c>
      <c s="1"/>
      <c s="14" t="s">
        <v>774</v>
      </c>
      <c s="1"/>
      <c s="1"/>
      <c s="11"/>
      <c s="11"/>
      <c r="O4" t="s">
        <v>20</v>
      </c>
      <c t="s">
        <v>23</v>
      </c>
    </row>
    <row r="5" spans="1:16" ht="12.75" customHeight="1">
      <c r="A5" t="s">
        <v>124</v>
      </c>
      <c s="16" t="s">
        <v>18</v>
      </c>
      <c s="17" t="s">
        <v>828</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169.5</v>
      </c>
      <c s="33">
        <v>0</v>
      </c>
      <c s="33">
        <f>ROUND(ROUND(H10,2)*ROUND(G10,3),2)</f>
      </c>
      <c r="O10">
        <f>(I10*21)/100</f>
      </c>
      <c t="s">
        <v>23</v>
      </c>
    </row>
    <row r="11" spans="1:5" ht="12.75">
      <c r="A11" s="34" t="s">
        <v>50</v>
      </c>
      <c r="E11" s="35" t="s">
        <v>403</v>
      </c>
    </row>
    <row r="12" spans="1:5" ht="38.25">
      <c r="A12" s="36" t="s">
        <v>52</v>
      </c>
      <c r="E12" s="37" t="s">
        <v>829</v>
      </c>
    </row>
    <row r="13" spans="1:5" ht="306">
      <c r="A13" t="s">
        <v>53</v>
      </c>
      <c r="E13" s="35" t="s">
        <v>405</v>
      </c>
    </row>
    <row r="14" spans="1:16" ht="12.75">
      <c r="A14" s="25" t="s">
        <v>45</v>
      </c>
      <c s="29" t="s">
        <v>23</v>
      </c>
      <c s="29" t="s">
        <v>141</v>
      </c>
      <c s="25" t="s">
        <v>47</v>
      </c>
      <c s="30" t="s">
        <v>406</v>
      </c>
      <c s="31" t="s">
        <v>136</v>
      </c>
      <c s="32">
        <v>169.5</v>
      </c>
      <c s="33">
        <v>0</v>
      </c>
      <c s="33">
        <f>ROUND(ROUND(H14,2)*ROUND(G14,3),2)</f>
      </c>
      <c r="O14">
        <f>(I14*21)/100</f>
      </c>
      <c t="s">
        <v>23</v>
      </c>
    </row>
    <row r="15" spans="1:5" ht="25.5">
      <c r="A15" s="34" t="s">
        <v>50</v>
      </c>
      <c r="E15" s="35" t="s">
        <v>407</v>
      </c>
    </row>
    <row r="16" spans="1:5" ht="25.5">
      <c r="A16" s="36" t="s">
        <v>52</v>
      </c>
      <c r="E16" s="37" t="s">
        <v>783</v>
      </c>
    </row>
    <row r="17" spans="1:5" ht="280.5">
      <c r="A17" t="s">
        <v>53</v>
      </c>
      <c r="E17" s="35" t="s">
        <v>145</v>
      </c>
    </row>
    <row r="18" spans="1:16" ht="12.75">
      <c r="A18" s="25" t="s">
        <v>45</v>
      </c>
      <c s="29" t="s">
        <v>22</v>
      </c>
      <c s="29" t="s">
        <v>409</v>
      </c>
      <c s="25" t="s">
        <v>47</v>
      </c>
      <c s="30" t="s">
        <v>410</v>
      </c>
      <c s="31" t="s">
        <v>151</v>
      </c>
      <c s="32">
        <v>1695</v>
      </c>
      <c s="33">
        <v>0</v>
      </c>
      <c s="33">
        <f>ROUND(ROUND(H18,2)*ROUND(G18,3),2)</f>
      </c>
      <c r="O18">
        <f>(I18*21)/100</f>
      </c>
      <c t="s">
        <v>23</v>
      </c>
    </row>
    <row r="19" spans="1:5" ht="12.75">
      <c r="A19" s="34" t="s">
        <v>50</v>
      </c>
      <c r="E19" s="35" t="s">
        <v>47</v>
      </c>
    </row>
    <row r="20" spans="1:5" ht="25.5">
      <c r="A20" s="36" t="s">
        <v>52</v>
      </c>
      <c r="E20" s="37" t="s">
        <v>830</v>
      </c>
    </row>
    <row r="21" spans="1:5" ht="38.25">
      <c r="A21" t="s">
        <v>53</v>
      </c>
      <c r="E21" s="35" t="s">
        <v>412</v>
      </c>
    </row>
    <row r="22" spans="1:16" ht="12.75">
      <c r="A22" s="25" t="s">
        <v>45</v>
      </c>
      <c s="29" t="s">
        <v>33</v>
      </c>
      <c s="29" t="s">
        <v>413</v>
      </c>
      <c s="25" t="s">
        <v>47</v>
      </c>
      <c s="30" t="s">
        <v>414</v>
      </c>
      <c s="31" t="s">
        <v>151</v>
      </c>
      <c s="32">
        <v>1695</v>
      </c>
      <c s="33">
        <v>0</v>
      </c>
      <c s="33">
        <f>ROUND(ROUND(H22,2)*ROUND(G22,3),2)</f>
      </c>
      <c r="O22">
        <f>(I22*21)/100</f>
      </c>
      <c t="s">
        <v>23</v>
      </c>
    </row>
    <row r="23" spans="1:5" ht="12.75">
      <c r="A23" s="34" t="s">
        <v>50</v>
      </c>
      <c r="E23" s="35" t="s">
        <v>415</v>
      </c>
    </row>
    <row r="24" spans="1:5" ht="25.5">
      <c r="A24" s="36" t="s">
        <v>52</v>
      </c>
      <c r="E24" s="37" t="s">
        <v>830</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P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0+O9+O10+O11</f>
      </c>
      <c t="s">
        <v>22</v>
      </c>
    </row>
    <row r="3" spans="1:16" ht="15" customHeight="1">
      <c r="A3" t="s">
        <v>12</v>
      </c>
      <c s="12" t="s">
        <v>14</v>
      </c>
      <c s="13" t="s">
        <v>15</v>
      </c>
      <c s="1"/>
      <c s="14" t="s">
        <v>16</v>
      </c>
      <c s="1"/>
      <c s="9"/>
      <c s="8" t="s">
        <v>833</v>
      </c>
      <c s="38">
        <f>0+I9+I10+I11</f>
      </c>
      <c r="O3" t="s">
        <v>19</v>
      </c>
      <c t="s">
        <v>23</v>
      </c>
    </row>
    <row r="4" spans="1:16" ht="15" customHeight="1">
      <c r="A4" t="s">
        <v>17</v>
      </c>
      <c s="12" t="s">
        <v>121</v>
      </c>
      <c s="13" t="s">
        <v>831</v>
      </c>
      <c s="1"/>
      <c s="14" t="s">
        <v>832</v>
      </c>
      <c s="1"/>
      <c s="1"/>
      <c s="11"/>
      <c s="11"/>
      <c r="O4" t="s">
        <v>20</v>
      </c>
      <c t="s">
        <v>23</v>
      </c>
    </row>
    <row r="5" spans="1:16" ht="12.75" customHeight="1">
      <c r="A5" t="s">
        <v>124</v>
      </c>
      <c s="16" t="s">
        <v>18</v>
      </c>
      <c s="17" t="s">
        <v>833</v>
      </c>
      <c s="6"/>
      <c s="18" t="s">
        <v>455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5" ht="12.75" customHeight="1">
      <c r="A9" s="11" t="s">
        <v>43</v>
      </c>
      <c s="11"/>
      <c s="22" t="s">
        <v>27</v>
      </c>
      <c s="11"/>
      <c s="24" t="s">
        <v>44</v>
      </c>
      <c s="11"/>
      <c s="11"/>
      <c s="11"/>
      <c s="23">
        <f>0</f>
      </c>
      <c r="O9">
        <f>0</f>
      </c>
    </row>
    <row r="10" spans="1:15" ht="12.75" customHeight="1">
      <c r="A10" s="1" t="s">
        <v>43</v>
      </c>
      <c s="1"/>
      <c s="4" t="s">
        <v>29</v>
      </c>
      <c s="1"/>
      <c s="44" t="s">
        <v>133</v>
      </c>
      <c s="1"/>
      <c s="1"/>
      <c s="1"/>
      <c s="41">
        <f>0</f>
      </c>
      <c r="O10">
        <f>0</f>
      </c>
    </row>
    <row r="11" spans="1:15" ht="12.75" customHeight="1">
      <c r="A11" s="1" t="s">
        <v>43</v>
      </c>
      <c s="1"/>
      <c s="4" t="s">
        <v>40</v>
      </c>
      <c s="1"/>
      <c s="44" t="s">
        <v>212</v>
      </c>
      <c s="1"/>
      <c s="1"/>
      <c s="1"/>
      <c s="41">
        <f>0</f>
      </c>
      <c r="O11">
        <f>0</f>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834</v>
      </c>
      <c s="38">
        <f>0+I10</f>
      </c>
      <c r="O3" t="s">
        <v>19</v>
      </c>
      <c t="s">
        <v>23</v>
      </c>
    </row>
    <row r="4" spans="1:16" ht="15" customHeight="1">
      <c r="A4" t="s">
        <v>17</v>
      </c>
      <c s="12" t="s">
        <v>121</v>
      </c>
      <c s="13" t="s">
        <v>831</v>
      </c>
      <c s="1"/>
      <c s="14" t="s">
        <v>832</v>
      </c>
      <c s="1"/>
      <c s="1"/>
      <c s="11"/>
      <c s="11"/>
      <c r="O4" t="s">
        <v>20</v>
      </c>
      <c t="s">
        <v>23</v>
      </c>
    </row>
    <row r="5" spans="1:16" ht="12.75" customHeight="1">
      <c r="A5" t="s">
        <v>124</v>
      </c>
      <c s="12" t="s">
        <v>121</v>
      </c>
      <c s="13" t="s">
        <v>834</v>
      </c>
      <c s="1"/>
      <c s="14" t="s">
        <v>457</v>
      </c>
      <c s="1"/>
      <c s="1"/>
      <c s="1"/>
      <c s="1"/>
      <c r="O5" t="s">
        <v>21</v>
      </c>
      <c t="s">
        <v>23</v>
      </c>
    </row>
    <row r="6" spans="1:9" ht="12.75" customHeight="1">
      <c r="A6" t="s">
        <v>229</v>
      </c>
      <c s="16" t="s">
        <v>18</v>
      </c>
      <c s="17" t="s">
        <v>834</v>
      </c>
      <c s="6"/>
      <c s="18" t="s">
        <v>458</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0+I11+I15+I19</f>
      </c>
      <c>
        <f>0+O11+O15+O19</f>
      </c>
    </row>
    <row r="11" spans="1:16" ht="12.75">
      <c r="A11" s="25" t="s">
        <v>45</v>
      </c>
      <c s="29" t="s">
        <v>29</v>
      </c>
      <c s="29" t="s">
        <v>670</v>
      </c>
      <c s="25" t="s">
        <v>47</v>
      </c>
      <c s="30" t="s">
        <v>671</v>
      </c>
      <c s="31" t="s">
        <v>151</v>
      </c>
      <c s="32">
        <v>210</v>
      </c>
      <c s="33">
        <v>0</v>
      </c>
      <c s="33">
        <f>ROUND(ROUND(H11,2)*ROUND(G11,3),2)</f>
      </c>
      <c r="O11">
        <f>(I11*21)/100</f>
      </c>
      <c t="s">
        <v>23</v>
      </c>
    </row>
    <row r="12" spans="1:5" ht="12.75">
      <c r="A12" s="34" t="s">
        <v>50</v>
      </c>
      <c r="E12" s="35" t="s">
        <v>47</v>
      </c>
    </row>
    <row r="13" spans="1:5" ht="89.25">
      <c r="A13" s="36" t="s">
        <v>52</v>
      </c>
      <c r="E13" s="37" t="s">
        <v>835</v>
      </c>
    </row>
    <row r="14" spans="1:5" ht="51">
      <c r="A14" t="s">
        <v>53</v>
      </c>
      <c r="E14" s="35" t="s">
        <v>276</v>
      </c>
    </row>
    <row r="15" spans="1:16" ht="12.75">
      <c r="A15" s="25" t="s">
        <v>45</v>
      </c>
      <c s="29" t="s">
        <v>23</v>
      </c>
      <c s="29" t="s">
        <v>673</v>
      </c>
      <c s="25" t="s">
        <v>47</v>
      </c>
      <c s="30" t="s">
        <v>674</v>
      </c>
      <c s="31" t="s">
        <v>151</v>
      </c>
      <c s="32">
        <v>174</v>
      </c>
      <c s="33">
        <v>0</v>
      </c>
      <c s="33">
        <f>ROUND(ROUND(H15,2)*ROUND(G15,3),2)</f>
      </c>
      <c r="O15">
        <f>(I15*21)/100</f>
      </c>
      <c t="s">
        <v>23</v>
      </c>
    </row>
    <row r="16" spans="1:5" ht="12.75">
      <c r="A16" s="34" t="s">
        <v>50</v>
      </c>
      <c r="E16" s="35" t="s">
        <v>47</v>
      </c>
    </row>
    <row r="17" spans="1:5" ht="63.75">
      <c r="A17" s="36" t="s">
        <v>52</v>
      </c>
      <c r="E17" s="37" t="s">
        <v>836</v>
      </c>
    </row>
    <row r="18" spans="1:5" ht="153">
      <c r="A18" t="s">
        <v>53</v>
      </c>
      <c r="E18" s="35" t="s">
        <v>314</v>
      </c>
    </row>
    <row r="19" spans="1:16" ht="25.5">
      <c r="A19" s="25" t="s">
        <v>45</v>
      </c>
      <c s="29" t="s">
        <v>22</v>
      </c>
      <c s="29" t="s">
        <v>676</v>
      </c>
      <c s="25" t="s">
        <v>47</v>
      </c>
      <c s="30" t="s">
        <v>677</v>
      </c>
      <c s="31" t="s">
        <v>151</v>
      </c>
      <c s="32">
        <v>36</v>
      </c>
      <c s="33">
        <v>0</v>
      </c>
      <c s="33">
        <f>ROUND(ROUND(H19,2)*ROUND(G19,3),2)</f>
      </c>
      <c r="O19">
        <f>(I19*21)/100</f>
      </c>
      <c t="s">
        <v>23</v>
      </c>
    </row>
    <row r="20" spans="1:5" ht="12.75">
      <c r="A20" s="34" t="s">
        <v>50</v>
      </c>
      <c r="E20" s="35" t="s">
        <v>47</v>
      </c>
    </row>
    <row r="21" spans="1:5" ht="63.75">
      <c r="A21" s="36" t="s">
        <v>52</v>
      </c>
      <c r="E21" s="37" t="s">
        <v>837</v>
      </c>
    </row>
    <row r="22" spans="1:5" ht="153">
      <c r="A22" t="s">
        <v>53</v>
      </c>
      <c r="E22" s="35" t="s">
        <v>314</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0+O9+O26+O71</f>
      </c>
      <c t="s">
        <v>22</v>
      </c>
    </row>
    <row r="3" spans="1:16" ht="15" customHeight="1">
      <c r="A3" t="s">
        <v>12</v>
      </c>
      <c s="12" t="s">
        <v>14</v>
      </c>
      <c s="13" t="s">
        <v>15</v>
      </c>
      <c s="1"/>
      <c s="14" t="s">
        <v>16</v>
      </c>
      <c s="1"/>
      <c s="9"/>
      <c s="8" t="s">
        <v>157</v>
      </c>
      <c s="38">
        <f>0+I9+I26+I71</f>
      </c>
      <c r="O3" t="s">
        <v>19</v>
      </c>
      <c t="s">
        <v>23</v>
      </c>
    </row>
    <row r="4" spans="1:16" ht="15" customHeight="1">
      <c r="A4" t="s">
        <v>17</v>
      </c>
      <c s="12" t="s">
        <v>121</v>
      </c>
      <c s="13" t="s">
        <v>155</v>
      </c>
      <c s="1"/>
      <c s="14" t="s">
        <v>156</v>
      </c>
      <c s="1"/>
      <c s="1"/>
      <c s="11"/>
      <c s="11"/>
      <c r="O4" t="s">
        <v>20</v>
      </c>
      <c t="s">
        <v>23</v>
      </c>
    </row>
    <row r="5" spans="1:16" ht="12.75" customHeight="1">
      <c r="A5" t="s">
        <v>124</v>
      </c>
      <c s="16" t="s">
        <v>18</v>
      </c>
      <c s="17" t="s">
        <v>157</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48.15</v>
      </c>
      <c s="33">
        <v>0</v>
      </c>
      <c s="33">
        <f>ROUND(ROUND(H10,2)*ROUND(G10,3),2)</f>
      </c>
      <c r="O10">
        <f>(I10*21)/100</f>
      </c>
      <c t="s">
        <v>23</v>
      </c>
    </row>
    <row r="11" spans="1:5" ht="12.75">
      <c r="A11" s="34" t="s">
        <v>50</v>
      </c>
      <c r="E11" s="35" t="s">
        <v>159</v>
      </c>
    </row>
    <row r="12" spans="1:5" ht="51">
      <c r="A12" s="36" t="s">
        <v>52</v>
      </c>
      <c r="E12" s="37" t="s">
        <v>160</v>
      </c>
    </row>
    <row r="13" spans="1:5" ht="25.5">
      <c r="A13" t="s">
        <v>53</v>
      </c>
      <c r="E13" s="35" t="s">
        <v>132</v>
      </c>
    </row>
    <row r="14" spans="1:16" ht="12.75">
      <c r="A14" s="25" t="s">
        <v>45</v>
      </c>
      <c s="29" t="s">
        <v>23</v>
      </c>
      <c s="29" t="s">
        <v>161</v>
      </c>
      <c s="25" t="s">
        <v>47</v>
      </c>
      <c s="30" t="s">
        <v>162</v>
      </c>
      <c s="31" t="s">
        <v>129</v>
      </c>
      <c s="32">
        <v>2461.24</v>
      </c>
      <c s="33">
        <v>0</v>
      </c>
      <c s="33">
        <f>ROUND(ROUND(H14,2)*ROUND(G14,3),2)</f>
      </c>
      <c r="O14">
        <f>(I14*21)/100</f>
      </c>
      <c t="s">
        <v>23</v>
      </c>
    </row>
    <row r="15" spans="1:5" ht="25.5">
      <c r="A15" s="34" t="s">
        <v>50</v>
      </c>
      <c r="E15" s="35" t="s">
        <v>163</v>
      </c>
    </row>
    <row r="16" spans="1:5" ht="12.75">
      <c r="A16" s="36" t="s">
        <v>52</v>
      </c>
      <c r="E16" s="37" t="s">
        <v>164</v>
      </c>
    </row>
    <row r="17" spans="1:5" ht="25.5">
      <c r="A17" t="s">
        <v>53</v>
      </c>
      <c r="E17" s="35" t="s">
        <v>132</v>
      </c>
    </row>
    <row r="18" spans="1:16" ht="12.75">
      <c r="A18" s="25" t="s">
        <v>45</v>
      </c>
      <c s="29" t="s">
        <v>22</v>
      </c>
      <c s="29" t="s">
        <v>165</v>
      </c>
      <c s="25" t="s">
        <v>47</v>
      </c>
      <c s="30" t="s">
        <v>166</v>
      </c>
      <c s="31" t="s">
        <v>129</v>
      </c>
      <c s="32">
        <v>30.74</v>
      </c>
      <c s="33">
        <v>0</v>
      </c>
      <c s="33">
        <f>ROUND(ROUND(H18,2)*ROUND(G18,3),2)</f>
      </c>
      <c r="O18">
        <f>(I18*21)/100</f>
      </c>
      <c t="s">
        <v>23</v>
      </c>
    </row>
    <row r="19" spans="1:5" ht="12.75">
      <c r="A19" s="34" t="s">
        <v>50</v>
      </c>
      <c r="E19" s="35" t="s">
        <v>167</v>
      </c>
    </row>
    <row r="20" spans="1:5" ht="76.5">
      <c r="A20" s="36" t="s">
        <v>52</v>
      </c>
      <c r="E20" s="37" t="s">
        <v>168</v>
      </c>
    </row>
    <row r="21" spans="1:5" ht="25.5">
      <c r="A21" t="s">
        <v>53</v>
      </c>
      <c r="E21" s="35" t="s">
        <v>132</v>
      </c>
    </row>
    <row r="22" spans="1:16" ht="12.75">
      <c r="A22" s="25" t="s">
        <v>45</v>
      </c>
      <c s="29" t="s">
        <v>33</v>
      </c>
      <c s="29" t="s">
        <v>165</v>
      </c>
      <c s="25" t="s">
        <v>23</v>
      </c>
      <c s="30" t="s">
        <v>166</v>
      </c>
      <c s="31" t="s">
        <v>129</v>
      </c>
      <c s="32">
        <v>829.1</v>
      </c>
      <c s="33">
        <v>0</v>
      </c>
      <c s="33">
        <f>ROUND(ROUND(H22,2)*ROUND(G22,3),2)</f>
      </c>
      <c r="O22">
        <f>(I22*21)/100</f>
      </c>
      <c t="s">
        <v>23</v>
      </c>
    </row>
    <row r="23" spans="1:5" ht="38.25">
      <c r="A23" s="34" t="s">
        <v>50</v>
      </c>
      <c r="E23" s="35" t="s">
        <v>169</v>
      </c>
    </row>
    <row r="24" spans="1:5" ht="51">
      <c r="A24" s="36" t="s">
        <v>52</v>
      </c>
      <c r="E24" s="37" t="s">
        <v>170</v>
      </c>
    </row>
    <row r="25" spans="1:5" ht="25.5">
      <c r="A25" t="s">
        <v>53</v>
      </c>
      <c r="E25" s="35" t="s">
        <v>132</v>
      </c>
    </row>
    <row r="26" spans="1:18" ht="12.75" customHeight="1">
      <c r="A26" s="6" t="s">
        <v>43</v>
      </c>
      <c s="6"/>
      <c s="42" t="s">
        <v>29</v>
      </c>
      <c s="6"/>
      <c s="27" t="s">
        <v>133</v>
      </c>
      <c s="6"/>
      <c s="6"/>
      <c s="6"/>
      <c s="43">
        <f>0+Q26</f>
      </c>
      <c r="O26">
        <f>0+R26</f>
      </c>
      <c r="Q26">
        <f>0+I27+I31+I35+I39+I43+I47+I51+I55+I59+I63+I67</f>
      </c>
      <c>
        <f>0+O27+O31+O35+O39+O43+O47+O51+O55+O59+O63+O67</f>
      </c>
    </row>
    <row r="27" spans="1:16" ht="12.75">
      <c r="A27" s="25" t="s">
        <v>45</v>
      </c>
      <c s="29" t="s">
        <v>35</v>
      </c>
      <c s="29" t="s">
        <v>171</v>
      </c>
      <c s="25" t="s">
        <v>47</v>
      </c>
      <c s="30" t="s">
        <v>172</v>
      </c>
      <c s="31" t="s">
        <v>151</v>
      </c>
      <c s="32">
        <v>267.5</v>
      </c>
      <c s="33">
        <v>0</v>
      </c>
      <c s="33">
        <f>ROUND(ROUND(H27,2)*ROUND(G27,3),2)</f>
      </c>
      <c r="O27">
        <f>(I27*21)/100</f>
      </c>
      <c t="s">
        <v>23</v>
      </c>
    </row>
    <row r="28" spans="1:5" ht="12.75">
      <c r="A28" s="34" t="s">
        <v>50</v>
      </c>
      <c r="E28" s="35" t="s">
        <v>47</v>
      </c>
    </row>
    <row r="29" spans="1:5" ht="51">
      <c r="A29" s="36" t="s">
        <v>52</v>
      </c>
      <c r="E29" s="37" t="s">
        <v>173</v>
      </c>
    </row>
    <row r="30" spans="1:5" ht="25.5">
      <c r="A30" t="s">
        <v>53</v>
      </c>
      <c r="E30" s="35" t="s">
        <v>174</v>
      </c>
    </row>
    <row r="31" spans="1:16" ht="25.5">
      <c r="A31" s="25" t="s">
        <v>45</v>
      </c>
      <c s="29" t="s">
        <v>37</v>
      </c>
      <c s="29" t="s">
        <v>175</v>
      </c>
      <c s="25" t="s">
        <v>47</v>
      </c>
      <c s="30" t="s">
        <v>176</v>
      </c>
      <c s="31" t="s">
        <v>136</v>
      </c>
      <c s="32">
        <v>1230.62</v>
      </c>
      <c s="33">
        <v>0</v>
      </c>
      <c s="33">
        <f>ROUND(ROUND(H31,2)*ROUND(G31,3),2)</f>
      </c>
      <c r="O31">
        <f>(I31*21)/100</f>
      </c>
      <c t="s">
        <v>23</v>
      </c>
    </row>
    <row r="32" spans="1:5" ht="12.75">
      <c r="A32" s="34" t="s">
        <v>50</v>
      </c>
      <c r="E32" s="35" t="s">
        <v>177</v>
      </c>
    </row>
    <row r="33" spans="1:5" ht="51">
      <c r="A33" s="36" t="s">
        <v>52</v>
      </c>
      <c r="E33" s="37" t="s">
        <v>178</v>
      </c>
    </row>
    <row r="34" spans="1:5" ht="63.75">
      <c r="A34" t="s">
        <v>53</v>
      </c>
      <c r="E34" s="35" t="s">
        <v>179</v>
      </c>
    </row>
    <row r="35" spans="1:16" ht="25.5">
      <c r="A35" s="25" t="s">
        <v>45</v>
      </c>
      <c s="29" t="s">
        <v>76</v>
      </c>
      <c s="29" t="s">
        <v>175</v>
      </c>
      <c s="25" t="s">
        <v>81</v>
      </c>
      <c s="30" t="s">
        <v>176</v>
      </c>
      <c s="31" t="s">
        <v>136</v>
      </c>
      <c s="32">
        <v>606.43</v>
      </c>
      <c s="33">
        <v>0</v>
      </c>
      <c s="33">
        <f>ROUND(ROUND(H35,2)*ROUND(G35,3),2)</f>
      </c>
      <c r="O35">
        <f>(I35*21)/100</f>
      </c>
      <c t="s">
        <v>23</v>
      </c>
    </row>
    <row r="36" spans="1:5" ht="178.5">
      <c r="A36" s="34" t="s">
        <v>50</v>
      </c>
      <c r="E36" s="35" t="s">
        <v>139</v>
      </c>
    </row>
    <row r="37" spans="1:5" ht="280.5">
      <c r="A37" s="36" t="s">
        <v>52</v>
      </c>
      <c r="E37" s="37" t="s">
        <v>180</v>
      </c>
    </row>
    <row r="38" spans="1:5" ht="63.75">
      <c r="A38" t="s">
        <v>53</v>
      </c>
      <c r="E38" s="35" t="s">
        <v>179</v>
      </c>
    </row>
    <row r="39" spans="1:16" ht="25.5">
      <c r="A39" s="25" t="s">
        <v>45</v>
      </c>
      <c s="29" t="s">
        <v>80</v>
      </c>
      <c s="29" t="s">
        <v>181</v>
      </c>
      <c s="25" t="s">
        <v>47</v>
      </c>
      <c s="30" t="s">
        <v>182</v>
      </c>
      <c s="31" t="s">
        <v>136</v>
      </c>
      <c s="32">
        <v>414.55</v>
      </c>
      <c s="33">
        <v>0</v>
      </c>
      <c s="33">
        <f>ROUND(ROUND(H39,2)*ROUND(G39,3),2)</f>
      </c>
      <c r="O39">
        <f>(I39*21)/100</f>
      </c>
      <c t="s">
        <v>23</v>
      </c>
    </row>
    <row r="40" spans="1:5" ht="12.75">
      <c r="A40" s="34" t="s">
        <v>50</v>
      </c>
      <c r="E40" s="35" t="s">
        <v>47</v>
      </c>
    </row>
    <row r="41" spans="1:5" ht="89.25">
      <c r="A41" s="36" t="s">
        <v>52</v>
      </c>
      <c r="E41" s="37" t="s">
        <v>183</v>
      </c>
    </row>
    <row r="42" spans="1:5" ht="63.75">
      <c r="A42" t="s">
        <v>53</v>
      </c>
      <c r="E42" s="35" t="s">
        <v>179</v>
      </c>
    </row>
    <row r="43" spans="1:16" ht="25.5">
      <c r="A43" s="25" t="s">
        <v>45</v>
      </c>
      <c s="29" t="s">
        <v>40</v>
      </c>
      <c s="29" t="s">
        <v>184</v>
      </c>
      <c s="25" t="s">
        <v>47</v>
      </c>
      <c s="30" t="s">
        <v>185</v>
      </c>
      <c s="31" t="s">
        <v>186</v>
      </c>
      <c s="32">
        <v>304.8</v>
      </c>
      <c s="33">
        <v>0</v>
      </c>
      <c s="33">
        <f>ROUND(ROUND(H43,2)*ROUND(G43,3),2)</f>
      </c>
      <c r="O43">
        <f>(I43*21)/100</f>
      </c>
      <c t="s">
        <v>23</v>
      </c>
    </row>
    <row r="44" spans="1:5" ht="12.75">
      <c r="A44" s="34" t="s">
        <v>50</v>
      </c>
      <c r="E44" s="35" t="s">
        <v>47</v>
      </c>
    </row>
    <row r="45" spans="1:5" ht="51">
      <c r="A45" s="36" t="s">
        <v>52</v>
      </c>
      <c r="E45" s="37" t="s">
        <v>187</v>
      </c>
    </row>
    <row r="46" spans="1:5" ht="63.75">
      <c r="A46" t="s">
        <v>53</v>
      </c>
      <c r="E46" s="35" t="s">
        <v>179</v>
      </c>
    </row>
    <row r="47" spans="1:16" ht="25.5">
      <c r="A47" s="25" t="s">
        <v>45</v>
      </c>
      <c s="29" t="s">
        <v>42</v>
      </c>
      <c s="29" t="s">
        <v>188</v>
      </c>
      <c s="25" t="s">
        <v>47</v>
      </c>
      <c s="30" t="s">
        <v>189</v>
      </c>
      <c s="31" t="s">
        <v>136</v>
      </c>
      <c s="32">
        <v>248.25</v>
      </c>
      <c s="33">
        <v>0</v>
      </c>
      <c s="33">
        <f>ROUND(ROUND(H47,2)*ROUND(G47,3),2)</f>
      </c>
      <c r="O47">
        <f>(I47*21)/100</f>
      </c>
      <c t="s">
        <v>23</v>
      </c>
    </row>
    <row r="48" spans="1:5" ht="25.5">
      <c r="A48" s="34" t="s">
        <v>50</v>
      </c>
      <c r="E48" s="35" t="s">
        <v>190</v>
      </c>
    </row>
    <row r="49" spans="1:5" ht="153">
      <c r="A49" s="36" t="s">
        <v>52</v>
      </c>
      <c r="E49" s="37" t="s">
        <v>191</v>
      </c>
    </row>
    <row r="50" spans="1:5" ht="63.75">
      <c r="A50" t="s">
        <v>53</v>
      </c>
      <c r="E50" s="35" t="s">
        <v>179</v>
      </c>
    </row>
    <row r="51" spans="1:16" ht="12.75">
      <c r="A51" s="25" t="s">
        <v>45</v>
      </c>
      <c s="29" t="s">
        <v>92</v>
      </c>
      <c s="29" t="s">
        <v>192</v>
      </c>
      <c s="25" t="s">
        <v>47</v>
      </c>
      <c s="30" t="s">
        <v>193</v>
      </c>
      <c s="31" t="s">
        <v>136</v>
      </c>
      <c s="32">
        <v>26.75</v>
      </c>
      <c s="33">
        <v>0</v>
      </c>
      <c s="33">
        <f>ROUND(ROUND(H51,2)*ROUND(G51,3),2)</f>
      </c>
      <c r="O51">
        <f>(I51*21)/100</f>
      </c>
      <c t="s">
        <v>23</v>
      </c>
    </row>
    <row r="52" spans="1:5" ht="12.75">
      <c r="A52" s="34" t="s">
        <v>50</v>
      </c>
      <c r="E52" s="35" t="s">
        <v>194</v>
      </c>
    </row>
    <row r="53" spans="1:5" ht="51">
      <c r="A53" s="36" t="s">
        <v>52</v>
      </c>
      <c r="E53" s="37" t="s">
        <v>195</v>
      </c>
    </row>
    <row r="54" spans="1:5" ht="38.25">
      <c r="A54" t="s">
        <v>53</v>
      </c>
      <c r="E54" s="35" t="s">
        <v>196</v>
      </c>
    </row>
    <row r="55" spans="1:16" ht="12.75">
      <c r="A55" s="25" t="s">
        <v>45</v>
      </c>
      <c s="29" t="s">
        <v>98</v>
      </c>
      <c s="29" t="s">
        <v>197</v>
      </c>
      <c s="25" t="s">
        <v>47</v>
      </c>
      <c s="30" t="s">
        <v>198</v>
      </c>
      <c s="31" t="s">
        <v>151</v>
      </c>
      <c s="32">
        <v>267.5</v>
      </c>
      <c s="33">
        <v>0</v>
      </c>
      <c s="33">
        <f>ROUND(ROUND(H55,2)*ROUND(G55,3),2)</f>
      </c>
      <c r="O55">
        <f>(I55*21)/100</f>
      </c>
      <c t="s">
        <v>23</v>
      </c>
    </row>
    <row r="56" spans="1:5" ht="12.75">
      <c r="A56" s="34" t="s">
        <v>50</v>
      </c>
      <c r="E56" s="35" t="s">
        <v>47</v>
      </c>
    </row>
    <row r="57" spans="1:5" ht="63.75">
      <c r="A57" s="36" t="s">
        <v>52</v>
      </c>
      <c r="E57" s="37" t="s">
        <v>199</v>
      </c>
    </row>
    <row r="58" spans="1:5" ht="25.5">
      <c r="A58" t="s">
        <v>53</v>
      </c>
      <c r="E58" s="35" t="s">
        <v>200</v>
      </c>
    </row>
    <row r="59" spans="1:16" ht="12.75">
      <c r="A59" s="25" t="s">
        <v>45</v>
      </c>
      <c s="29" t="s">
        <v>105</v>
      </c>
      <c s="29" t="s">
        <v>201</v>
      </c>
      <c s="25" t="s">
        <v>47</v>
      </c>
      <c s="30" t="s">
        <v>202</v>
      </c>
      <c s="31" t="s">
        <v>186</v>
      </c>
      <c s="32">
        <v>535</v>
      </c>
      <c s="33">
        <v>0</v>
      </c>
      <c s="33">
        <f>ROUND(ROUND(H59,2)*ROUND(G59,3),2)</f>
      </c>
      <c r="O59">
        <f>(I59*21)/100</f>
      </c>
      <c t="s">
        <v>23</v>
      </c>
    </row>
    <row r="60" spans="1:5" ht="12.75">
      <c r="A60" s="34" t="s">
        <v>50</v>
      </c>
      <c r="E60" s="35" t="s">
        <v>47</v>
      </c>
    </row>
    <row r="61" spans="1:5" ht="51">
      <c r="A61" s="36" t="s">
        <v>52</v>
      </c>
      <c r="E61" s="37" t="s">
        <v>203</v>
      </c>
    </row>
    <row r="62" spans="1:5" ht="25.5">
      <c r="A62" t="s">
        <v>53</v>
      </c>
      <c r="E62" s="35" t="s">
        <v>200</v>
      </c>
    </row>
    <row r="63" spans="1:16" ht="12.75">
      <c r="A63" s="25" t="s">
        <v>45</v>
      </c>
      <c s="29" t="s">
        <v>108</v>
      </c>
      <c s="29" t="s">
        <v>204</v>
      </c>
      <c s="25" t="s">
        <v>205</v>
      </c>
      <c s="30" t="s">
        <v>206</v>
      </c>
      <c s="31" t="s">
        <v>186</v>
      </c>
      <c s="32">
        <v>88</v>
      </c>
      <c s="33">
        <v>0</v>
      </c>
      <c s="33">
        <f>ROUND(ROUND(H63,2)*ROUND(G63,3),2)</f>
      </c>
      <c r="O63">
        <f>(I63*21)/100</f>
      </c>
      <c t="s">
        <v>23</v>
      </c>
    </row>
    <row r="64" spans="1:5" ht="12.75">
      <c r="A64" s="34" t="s">
        <v>50</v>
      </c>
      <c r="E64" s="35" t="s">
        <v>47</v>
      </c>
    </row>
    <row r="65" spans="1:5" ht="102">
      <c r="A65" s="36" t="s">
        <v>52</v>
      </c>
      <c r="E65" s="37" t="s">
        <v>207</v>
      </c>
    </row>
    <row r="66" spans="1:5" ht="25.5">
      <c r="A66" t="s">
        <v>53</v>
      </c>
      <c r="E66" s="35" t="s">
        <v>200</v>
      </c>
    </row>
    <row r="67" spans="1:16" ht="12.75">
      <c r="A67" s="25" t="s">
        <v>45</v>
      </c>
      <c s="29" t="s">
        <v>112</v>
      </c>
      <c s="29" t="s">
        <v>208</v>
      </c>
      <c s="25" t="s">
        <v>47</v>
      </c>
      <c s="30" t="s">
        <v>209</v>
      </c>
      <c s="31" t="s">
        <v>136</v>
      </c>
      <c s="32">
        <v>2499.85</v>
      </c>
      <c s="33">
        <v>0</v>
      </c>
      <c s="33">
        <f>ROUND(ROUND(H67,2)*ROUND(G67,3),2)</f>
      </c>
      <c r="O67">
        <f>(I67*21)/100</f>
      </c>
      <c t="s">
        <v>23</v>
      </c>
    </row>
    <row r="68" spans="1:5" ht="12.75">
      <c r="A68" s="34" t="s">
        <v>50</v>
      </c>
      <c r="E68" s="35" t="s">
        <v>47</v>
      </c>
    </row>
    <row r="69" spans="1:5" ht="76.5">
      <c r="A69" s="36" t="s">
        <v>52</v>
      </c>
      <c r="E69" s="37" t="s">
        <v>210</v>
      </c>
    </row>
    <row r="70" spans="1:5" ht="191.25">
      <c r="A70" t="s">
        <v>53</v>
      </c>
      <c r="E70" s="35" t="s">
        <v>211</v>
      </c>
    </row>
    <row r="71" spans="1:18" ht="12.75" customHeight="1">
      <c r="A71" s="6" t="s">
        <v>43</v>
      </c>
      <c s="6"/>
      <c s="42" t="s">
        <v>40</v>
      </c>
      <c s="6"/>
      <c s="27" t="s">
        <v>212</v>
      </c>
      <c s="6"/>
      <c s="6"/>
      <c s="6"/>
      <c s="43">
        <f>0+Q71</f>
      </c>
      <c r="O71">
        <f>0+R71</f>
      </c>
      <c r="Q71">
        <f>0+I72+I76+I80</f>
      </c>
      <c>
        <f>0+O72+O76+O80</f>
      </c>
    </row>
    <row r="72" spans="1:16" ht="12.75">
      <c r="A72" s="25" t="s">
        <v>45</v>
      </c>
      <c s="29" t="s">
        <v>116</v>
      </c>
      <c s="29" t="s">
        <v>213</v>
      </c>
      <c s="25" t="s">
        <v>47</v>
      </c>
      <c s="30" t="s">
        <v>214</v>
      </c>
      <c s="31" t="s">
        <v>186</v>
      </c>
      <c s="32">
        <v>350</v>
      </c>
      <c s="33">
        <v>0</v>
      </c>
      <c s="33">
        <f>ROUND(ROUND(H72,2)*ROUND(G72,3),2)</f>
      </c>
      <c r="O72">
        <f>(I72*21)/100</f>
      </c>
      <c t="s">
        <v>23</v>
      </c>
    </row>
    <row r="73" spans="1:5" ht="12.75">
      <c r="A73" s="34" t="s">
        <v>50</v>
      </c>
      <c r="E73" s="35" t="s">
        <v>47</v>
      </c>
    </row>
    <row r="74" spans="1:5" ht="76.5">
      <c r="A74" s="36" t="s">
        <v>52</v>
      </c>
      <c r="E74" s="37" t="s">
        <v>215</v>
      </c>
    </row>
    <row r="75" spans="1:5" ht="25.5">
      <c r="A75" t="s">
        <v>53</v>
      </c>
      <c r="E75" s="35" t="s">
        <v>216</v>
      </c>
    </row>
    <row r="76" spans="1:16" ht="12.75">
      <c r="A76" s="25" t="s">
        <v>45</v>
      </c>
      <c s="29" t="s">
        <v>217</v>
      </c>
      <c s="29" t="s">
        <v>218</v>
      </c>
      <c s="25" t="s">
        <v>47</v>
      </c>
      <c s="30" t="s">
        <v>219</v>
      </c>
      <c s="31" t="s">
        <v>102</v>
      </c>
      <c s="32">
        <v>11</v>
      </c>
      <c s="33">
        <v>0</v>
      </c>
      <c s="33">
        <f>ROUND(ROUND(H76,2)*ROUND(G76,3),2)</f>
      </c>
      <c r="O76">
        <f>(I76*21)/100</f>
      </c>
      <c t="s">
        <v>23</v>
      </c>
    </row>
    <row r="77" spans="1:5" ht="12.75">
      <c r="A77" s="34" t="s">
        <v>50</v>
      </c>
      <c r="E77" s="35" t="s">
        <v>47</v>
      </c>
    </row>
    <row r="78" spans="1:5" ht="51">
      <c r="A78" s="36" t="s">
        <v>52</v>
      </c>
      <c r="E78" s="37" t="s">
        <v>220</v>
      </c>
    </row>
    <row r="79" spans="1:5" ht="76.5">
      <c r="A79" t="s">
        <v>53</v>
      </c>
      <c r="E79" s="35" t="s">
        <v>221</v>
      </c>
    </row>
    <row r="80" spans="1:16" ht="12.75">
      <c r="A80" s="25" t="s">
        <v>45</v>
      </c>
      <c s="29" t="s">
        <v>222</v>
      </c>
      <c s="29" t="s">
        <v>223</v>
      </c>
      <c s="25" t="s">
        <v>47</v>
      </c>
      <c s="30" t="s">
        <v>224</v>
      </c>
      <c s="31" t="s">
        <v>186</v>
      </c>
      <c s="32">
        <v>275</v>
      </c>
      <c s="33">
        <v>0</v>
      </c>
      <c s="33">
        <f>ROUND(ROUND(H80,2)*ROUND(G80,3),2)</f>
      </c>
      <c r="O80">
        <f>(I80*21)/100</f>
      </c>
      <c t="s">
        <v>23</v>
      </c>
    </row>
    <row r="81" spans="1:5" ht="25.5">
      <c r="A81" s="34" t="s">
        <v>50</v>
      </c>
      <c r="E81" s="35" t="s">
        <v>225</v>
      </c>
    </row>
    <row r="82" spans="1:5" ht="127.5">
      <c r="A82" s="36" t="s">
        <v>52</v>
      </c>
      <c r="E82" s="37" t="s">
        <v>226</v>
      </c>
    </row>
    <row r="83" spans="1:5" ht="76.5">
      <c r="A83" t="s">
        <v>53</v>
      </c>
      <c r="E83"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838</v>
      </c>
      <c s="38">
        <f>0+I8</f>
      </c>
      <c r="O3" t="s">
        <v>19</v>
      </c>
      <c t="s">
        <v>23</v>
      </c>
    </row>
    <row r="4" spans="1:16" ht="15" customHeight="1">
      <c r="A4" t="s">
        <v>17</v>
      </c>
      <c s="16" t="s">
        <v>18</v>
      </c>
      <c s="17" t="s">
        <v>838</v>
      </c>
      <c s="6"/>
      <c s="18" t="s">
        <v>839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133</v>
      </c>
      <c s="19"/>
      <c s="19"/>
      <c s="19"/>
      <c s="28">
        <f>0+Q8</f>
      </c>
      <c r="O8">
        <f>0+R8</f>
      </c>
      <c r="Q8">
        <f>0+I9</f>
      </c>
      <c>
        <f>0+O9</f>
      </c>
    </row>
    <row r="9" spans="1:16" ht="12.75">
      <c r="A9" s="25" t="s">
        <v>45</v>
      </c>
      <c s="29" t="s">
        <v>29</v>
      </c>
      <c s="29" t="s">
        <v>204</v>
      </c>
      <c s="25" t="s">
        <v>45</v>
      </c>
      <c s="30" t="s">
        <v>840</v>
      </c>
      <c s="31" t="s">
        <v>186</v>
      </c>
      <c s="32">
        <v>948</v>
      </c>
      <c s="33">
        <v>0</v>
      </c>
      <c s="33">
        <f>ROUND(ROUND(H9,2)*ROUND(G9,3),2)</f>
      </c>
      <c r="O9">
        <f>(I9*21)/100</f>
      </c>
      <c t="s">
        <v>23</v>
      </c>
    </row>
    <row r="10" spans="1:5" ht="12.75">
      <c r="A10" s="34" t="s">
        <v>50</v>
      </c>
      <c r="E10" s="35" t="s">
        <v>841</v>
      </c>
    </row>
    <row r="11" spans="1:5" ht="102">
      <c r="A11" s="36" t="s">
        <v>52</v>
      </c>
      <c r="E11" s="37" t="s">
        <v>842</v>
      </c>
    </row>
    <row r="12" spans="1:5" ht="38.25">
      <c r="A12" t="s">
        <v>53</v>
      </c>
      <c r="E12" s="35" t="s">
        <v>843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844</v>
      </c>
      <c s="38">
        <f>0+I8</f>
      </c>
      <c r="O3" t="s">
        <v>19</v>
      </c>
      <c t="s">
        <v>23</v>
      </c>
    </row>
    <row r="4" spans="1:16" ht="15" customHeight="1">
      <c r="A4" t="s">
        <v>17</v>
      </c>
      <c s="16" t="s">
        <v>18</v>
      </c>
      <c s="17" t="s">
        <v>844</v>
      </c>
      <c s="6"/>
      <c s="18" t="s">
        <v>845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212</v>
      </c>
      <c s="19"/>
      <c s="19"/>
      <c s="19"/>
      <c s="28">
        <f>0+Q8</f>
      </c>
      <c r="O8">
        <f>0+R8</f>
      </c>
      <c r="Q8">
        <f>0+I9+I13+I17+I21+I25+I29+I33+I37+I41+I45</f>
      </c>
      <c>
        <f>0+O9+O13+O17+O21+O25+O29+O33+O37+O41+O45</f>
      </c>
    </row>
    <row r="9" spans="1:16" ht="12.75">
      <c r="A9" s="25" t="s">
        <v>45</v>
      </c>
      <c s="29" t="s">
        <v>29</v>
      </c>
      <c s="29" t="s">
        <v>846</v>
      </c>
      <c s="25" t="s">
        <v>47</v>
      </c>
      <c s="30" t="s">
        <v>847</v>
      </c>
      <c s="31" t="s">
        <v>102</v>
      </c>
      <c s="32">
        <v>640</v>
      </c>
      <c s="33">
        <v>0</v>
      </c>
      <c s="33">
        <f>ROUND(ROUND(H9,2)*ROUND(G9,3),2)</f>
      </c>
      <c r="O9">
        <f>(I9*21)/100</f>
      </c>
      <c t="s">
        <v>23</v>
      </c>
    </row>
    <row r="10" spans="1:5" ht="12.75">
      <c r="A10" s="34" t="s">
        <v>50</v>
      </c>
      <c r="E10" s="35" t="s">
        <v>47</v>
      </c>
    </row>
    <row r="11" spans="1:5" ht="25.5">
      <c r="A11" s="36" t="s">
        <v>52</v>
      </c>
      <c r="E11" s="37" t="s">
        <v>848</v>
      </c>
    </row>
    <row r="12" spans="1:5" ht="51">
      <c r="A12" t="s">
        <v>53</v>
      </c>
      <c r="E12" s="35" t="s">
        <v>849</v>
      </c>
    </row>
    <row r="13" spans="1:16" ht="12.75">
      <c r="A13" s="25" t="s">
        <v>45</v>
      </c>
      <c s="29" t="s">
        <v>23</v>
      </c>
      <c s="29" t="s">
        <v>846</v>
      </c>
      <c s="25" t="s">
        <v>29</v>
      </c>
      <c s="30" t="s">
        <v>847</v>
      </c>
      <c s="31" t="s">
        <v>102</v>
      </c>
      <c s="32">
        <v>4</v>
      </c>
      <c s="33">
        <v>0</v>
      </c>
      <c s="33">
        <f>ROUND(ROUND(H13,2)*ROUND(G13,3),2)</f>
      </c>
      <c r="O13">
        <f>(I13*21)/100</f>
      </c>
      <c t="s">
        <v>23</v>
      </c>
    </row>
    <row r="14" spans="1:5" ht="12.75">
      <c r="A14" s="34" t="s">
        <v>50</v>
      </c>
      <c r="E14" s="35" t="s">
        <v>850</v>
      </c>
    </row>
    <row r="15" spans="1:5" ht="12.75">
      <c r="A15" s="36" t="s">
        <v>52</v>
      </c>
      <c r="E15" s="37" t="s">
        <v>851</v>
      </c>
    </row>
    <row r="16" spans="1:5" ht="51">
      <c r="A16" t="s">
        <v>53</v>
      </c>
      <c r="E16" s="35" t="s">
        <v>849</v>
      </c>
    </row>
    <row r="17" spans="1:16" ht="12.75">
      <c r="A17" s="25" t="s">
        <v>45</v>
      </c>
      <c s="29" t="s">
        <v>22</v>
      </c>
      <c s="29" t="s">
        <v>852</v>
      </c>
      <c s="25" t="s">
        <v>47</v>
      </c>
      <c s="30" t="s">
        <v>853</v>
      </c>
      <c s="31" t="s">
        <v>102</v>
      </c>
      <c s="32">
        <v>640</v>
      </c>
      <c s="33">
        <v>0</v>
      </c>
      <c s="33">
        <f>ROUND(ROUND(H17,2)*ROUND(G17,3),2)</f>
      </c>
      <c r="O17">
        <f>(I17*21)/100</f>
      </c>
      <c t="s">
        <v>23</v>
      </c>
    </row>
    <row r="18" spans="1:5" ht="12.75">
      <c r="A18" s="34" t="s">
        <v>50</v>
      </c>
      <c r="E18" s="35" t="s">
        <v>47</v>
      </c>
    </row>
    <row r="19" spans="1:5" ht="12.75">
      <c r="A19" s="36" t="s">
        <v>52</v>
      </c>
      <c r="E19" s="37" t="s">
        <v>47</v>
      </c>
    </row>
    <row r="20" spans="1:5" ht="12.75">
      <c r="A20" t="s">
        <v>53</v>
      </c>
      <c r="E20" s="35" t="s">
        <v>854</v>
      </c>
    </row>
    <row r="21" spans="1:16" ht="12.75">
      <c r="A21" s="25" t="s">
        <v>45</v>
      </c>
      <c s="29" t="s">
        <v>33</v>
      </c>
      <c s="29" t="s">
        <v>855</v>
      </c>
      <c s="25" t="s">
        <v>47</v>
      </c>
      <c s="30" t="s">
        <v>856</v>
      </c>
      <c s="31" t="s">
        <v>102</v>
      </c>
      <c s="32">
        <v>2</v>
      </c>
      <c s="33">
        <v>0</v>
      </c>
      <c s="33">
        <f>ROUND(ROUND(H21,2)*ROUND(G21,3),2)</f>
      </c>
      <c r="O21">
        <f>(I21*21)/100</f>
      </c>
      <c t="s">
        <v>23</v>
      </c>
    </row>
    <row r="22" spans="1:5" ht="12.75">
      <c r="A22" s="34" t="s">
        <v>50</v>
      </c>
      <c r="E22" s="35" t="s">
        <v>47</v>
      </c>
    </row>
    <row r="23" spans="1:5" ht="38.25">
      <c r="A23" s="36" t="s">
        <v>52</v>
      </c>
      <c r="E23" s="37" t="s">
        <v>857</v>
      </c>
    </row>
    <row r="24" spans="1:5" ht="63.75">
      <c r="A24" t="s">
        <v>53</v>
      </c>
      <c r="E24" s="35" t="s">
        <v>858</v>
      </c>
    </row>
    <row r="25" spans="1:16" ht="25.5">
      <c r="A25" s="25" t="s">
        <v>45</v>
      </c>
      <c s="29" t="s">
        <v>35</v>
      </c>
      <c s="29" t="s">
        <v>859</v>
      </c>
      <c s="25" t="s">
        <v>47</v>
      </c>
      <c s="30" t="s">
        <v>860</v>
      </c>
      <c s="31" t="s">
        <v>102</v>
      </c>
      <c s="32">
        <v>321</v>
      </c>
      <c s="33">
        <v>0</v>
      </c>
      <c s="33">
        <f>ROUND(ROUND(H25,2)*ROUND(G25,3),2)</f>
      </c>
      <c r="O25">
        <f>(I25*21)/100</f>
      </c>
      <c t="s">
        <v>23</v>
      </c>
    </row>
    <row r="26" spans="1:5" ht="25.5">
      <c r="A26" s="34" t="s">
        <v>50</v>
      </c>
      <c r="E26" s="35" t="s">
        <v>861</v>
      </c>
    </row>
    <row r="27" spans="1:5" ht="409.5">
      <c r="A27" s="36" t="s">
        <v>52</v>
      </c>
      <c r="E27" s="37" t="s">
        <v>862</v>
      </c>
    </row>
    <row r="28" spans="1:5" ht="25.5">
      <c r="A28" t="s">
        <v>53</v>
      </c>
      <c r="E28" s="35" t="s">
        <v>863</v>
      </c>
    </row>
    <row r="29" spans="1:16" ht="12.75">
      <c r="A29" s="25" t="s">
        <v>45</v>
      </c>
      <c s="29" t="s">
        <v>37</v>
      </c>
      <c s="29" t="s">
        <v>864</v>
      </c>
      <c s="25" t="s">
        <v>47</v>
      </c>
      <c s="30" t="s">
        <v>865</v>
      </c>
      <c s="31" t="s">
        <v>102</v>
      </c>
      <c s="32">
        <v>7</v>
      </c>
      <c s="33">
        <v>0</v>
      </c>
      <c s="33">
        <f>ROUND(ROUND(H29,2)*ROUND(G29,3),2)</f>
      </c>
      <c r="O29">
        <f>(I29*21)/100</f>
      </c>
      <c t="s">
        <v>23</v>
      </c>
    </row>
    <row r="30" spans="1:5" ht="12.75">
      <c r="A30" s="34" t="s">
        <v>50</v>
      </c>
      <c r="E30" s="35" t="s">
        <v>47</v>
      </c>
    </row>
    <row r="31" spans="1:5" ht="89.25">
      <c r="A31" s="36" t="s">
        <v>52</v>
      </c>
      <c r="E31" s="37" t="s">
        <v>866</v>
      </c>
    </row>
    <row r="32" spans="1:5" ht="25.5">
      <c r="A32" t="s">
        <v>53</v>
      </c>
      <c r="E32" s="35" t="s">
        <v>863</v>
      </c>
    </row>
    <row r="33" spans="1:16" ht="25.5">
      <c r="A33" s="25" t="s">
        <v>45</v>
      </c>
      <c s="29" t="s">
        <v>76</v>
      </c>
      <c s="29" t="s">
        <v>867</v>
      </c>
      <c s="25" t="s">
        <v>47</v>
      </c>
      <c s="30" t="s">
        <v>868</v>
      </c>
      <c s="31" t="s">
        <v>102</v>
      </c>
      <c s="32">
        <v>259</v>
      </c>
      <c s="33">
        <v>0</v>
      </c>
      <c s="33">
        <f>ROUND(ROUND(H33,2)*ROUND(G33,3),2)</f>
      </c>
      <c r="O33">
        <f>(I33*21)/100</f>
      </c>
      <c t="s">
        <v>23</v>
      </c>
    </row>
    <row r="34" spans="1:5" ht="12.75">
      <c r="A34" s="34" t="s">
        <v>50</v>
      </c>
      <c r="E34" s="35" t="s">
        <v>47</v>
      </c>
    </row>
    <row r="35" spans="1:5" ht="25.5">
      <c r="A35" s="36" t="s">
        <v>52</v>
      </c>
      <c r="E35" s="37" t="s">
        <v>869</v>
      </c>
    </row>
    <row r="36" spans="1:5" ht="25.5">
      <c r="A36" t="s">
        <v>53</v>
      </c>
      <c r="E36" s="35" t="s">
        <v>870</v>
      </c>
    </row>
    <row r="37" spans="1:16" ht="25.5">
      <c r="A37" s="25" t="s">
        <v>45</v>
      </c>
      <c s="29" t="s">
        <v>80</v>
      </c>
      <c s="29" t="s">
        <v>871</v>
      </c>
      <c s="25" t="s">
        <v>47</v>
      </c>
      <c s="30" t="s">
        <v>872</v>
      </c>
      <c s="31" t="s">
        <v>151</v>
      </c>
      <c s="32">
        <v>3746.5</v>
      </c>
      <c s="33">
        <v>0</v>
      </c>
      <c s="33">
        <f>ROUND(ROUND(H37,2)*ROUND(G37,3),2)</f>
      </c>
      <c r="O37">
        <f>(I37*21)/100</f>
      </c>
      <c t="s">
        <v>23</v>
      </c>
    </row>
    <row r="38" spans="1:5" ht="12.75">
      <c r="A38" s="34" t="s">
        <v>50</v>
      </c>
      <c r="E38" s="35" t="s">
        <v>47</v>
      </c>
    </row>
    <row r="39" spans="1:5" ht="25.5">
      <c r="A39" s="36" t="s">
        <v>52</v>
      </c>
      <c r="E39" s="37" t="s">
        <v>873</v>
      </c>
    </row>
    <row r="40" spans="1:5" ht="38.25">
      <c r="A40" t="s">
        <v>53</v>
      </c>
      <c r="E40" s="35" t="s">
        <v>874</v>
      </c>
    </row>
    <row r="41" spans="1:16" ht="25.5">
      <c r="A41" s="25" t="s">
        <v>45</v>
      </c>
      <c s="29" t="s">
        <v>40</v>
      </c>
      <c s="29" t="s">
        <v>875</v>
      </c>
      <c s="25" t="s">
        <v>47</v>
      </c>
      <c s="30" t="s">
        <v>876</v>
      </c>
      <c s="31" t="s">
        <v>151</v>
      </c>
      <c s="32">
        <v>154</v>
      </c>
      <c s="33">
        <v>0</v>
      </c>
      <c s="33">
        <f>ROUND(ROUND(H41,2)*ROUND(G41,3),2)</f>
      </c>
      <c r="O41">
        <f>(I41*21)/100</f>
      </c>
      <c t="s">
        <v>23</v>
      </c>
    </row>
    <row r="42" spans="1:5" ht="12.75">
      <c r="A42" s="34" t="s">
        <v>50</v>
      </c>
      <c r="E42" s="35" t="s">
        <v>47</v>
      </c>
    </row>
    <row r="43" spans="1:5" ht="114.75">
      <c r="A43" s="36" t="s">
        <v>52</v>
      </c>
      <c r="E43" s="37" t="s">
        <v>877</v>
      </c>
    </row>
    <row r="44" spans="1:5" ht="38.25">
      <c r="A44" t="s">
        <v>53</v>
      </c>
      <c r="E44" s="35" t="s">
        <v>874</v>
      </c>
    </row>
    <row r="45" spans="1:16" ht="12.75">
      <c r="A45" s="25" t="s">
        <v>45</v>
      </c>
      <c s="29" t="s">
        <v>42</v>
      </c>
      <c s="29" t="s">
        <v>878</v>
      </c>
      <c s="25" t="s">
        <v>47</v>
      </c>
      <c s="30" t="s">
        <v>879</v>
      </c>
      <c s="31" t="s">
        <v>151</v>
      </c>
      <c s="32">
        <v>3592.5</v>
      </c>
      <c s="33">
        <v>0</v>
      </c>
      <c s="33">
        <f>ROUND(ROUND(H45,2)*ROUND(G45,3),2)</f>
      </c>
      <c r="O45">
        <f>(I45*21)/100</f>
      </c>
      <c t="s">
        <v>23</v>
      </c>
    </row>
    <row r="46" spans="1:5" ht="89.25">
      <c r="A46" s="34" t="s">
        <v>50</v>
      </c>
      <c r="E46" s="35" t="s">
        <v>880</v>
      </c>
    </row>
    <row r="47" spans="1:5" ht="25.5">
      <c r="A47" s="36" t="s">
        <v>52</v>
      </c>
      <c r="E47" s="37" t="s">
        <v>881</v>
      </c>
    </row>
    <row r="48" spans="1:5" ht="38.25">
      <c r="A48" t="s">
        <v>53</v>
      </c>
      <c r="E48" s="35" t="s">
        <v>874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0+O8+O17+O26+O27+O40+O41+O42+O43+O60+O61</f>
      </c>
      <c t="s">
        <v>22</v>
      </c>
    </row>
    <row r="3" spans="1:16" ht="15" customHeight="1">
      <c r="A3" t="s">
        <v>12</v>
      </c>
      <c s="12" t="s">
        <v>14</v>
      </c>
      <c s="13" t="s">
        <v>15</v>
      </c>
      <c s="1"/>
      <c s="14" t="s">
        <v>16</v>
      </c>
      <c s="1"/>
      <c s="9"/>
      <c s="8" t="s">
        <v>882</v>
      </c>
      <c s="38">
        <f>0+I8+I17+I26+I27+I40+I41+I42+I43+I60+I61</f>
      </c>
      <c r="O3" t="s">
        <v>19</v>
      </c>
      <c t="s">
        <v>23</v>
      </c>
    </row>
    <row r="4" spans="1:16" ht="15" customHeight="1">
      <c r="A4" t="s">
        <v>17</v>
      </c>
      <c s="16" t="s">
        <v>18</v>
      </c>
      <c s="17" t="s">
        <v>882</v>
      </c>
      <c s="6"/>
      <c s="18" t="s">
        <v>883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127</v>
      </c>
      <c s="25" t="s">
        <v>29</v>
      </c>
      <c s="30" t="s">
        <v>128</v>
      </c>
      <c s="31" t="s">
        <v>129</v>
      </c>
      <c s="32">
        <v>8.645</v>
      </c>
      <c s="33">
        <v>0</v>
      </c>
      <c s="33">
        <f>ROUND(ROUND(H9,2)*ROUND(G9,3),2)</f>
      </c>
      <c r="O9">
        <f>(I9*21)/100</f>
      </c>
      <c t="s">
        <v>23</v>
      </c>
    </row>
    <row r="10" spans="1:5" ht="38.25">
      <c r="A10" s="34" t="s">
        <v>50</v>
      </c>
      <c r="E10" s="35" t="s">
        <v>884</v>
      </c>
    </row>
    <row r="11" spans="1:5" ht="89.25">
      <c r="A11" s="36" t="s">
        <v>52</v>
      </c>
      <c r="E11" s="37" t="s">
        <v>885</v>
      </c>
    </row>
    <row r="12" spans="1:5" ht="25.5">
      <c r="A12" t="s">
        <v>53</v>
      </c>
      <c r="E12" s="35" t="s">
        <v>132</v>
      </c>
    </row>
    <row r="13" spans="1:16" ht="12.75">
      <c r="A13" s="25" t="s">
        <v>45</v>
      </c>
      <c s="29" t="s">
        <v>23</v>
      </c>
      <c s="29" t="s">
        <v>127</v>
      </c>
      <c s="25" t="s">
        <v>22</v>
      </c>
      <c s="30" t="s">
        <v>128</v>
      </c>
      <c s="31" t="s">
        <v>129</v>
      </c>
      <c s="32">
        <v>30.62</v>
      </c>
      <c s="33">
        <v>0</v>
      </c>
      <c s="33">
        <f>ROUND(ROUND(H13,2)*ROUND(G13,3),2)</f>
      </c>
      <c r="O13">
        <f>(I13*21)/100</f>
      </c>
      <c t="s">
        <v>23</v>
      </c>
    </row>
    <row r="14" spans="1:5" ht="12.75">
      <c r="A14" s="34" t="s">
        <v>50</v>
      </c>
      <c r="E14" s="35" t="s">
        <v>886</v>
      </c>
    </row>
    <row r="15" spans="1:5" ht="89.25">
      <c r="A15" s="36" t="s">
        <v>52</v>
      </c>
      <c r="E15" s="37" t="s">
        <v>887</v>
      </c>
    </row>
    <row r="16" spans="1:5" ht="25.5">
      <c r="A16" t="s">
        <v>53</v>
      </c>
      <c r="E16" s="35" t="s">
        <v>132</v>
      </c>
    </row>
    <row r="17" spans="1:18" ht="12.75" customHeight="1">
      <c r="A17" s="6" t="s">
        <v>43</v>
      </c>
      <c s="6"/>
      <c s="42" t="s">
        <v>29</v>
      </c>
      <c s="6"/>
      <c s="27" t="s">
        <v>133</v>
      </c>
      <c s="6"/>
      <c s="6"/>
      <c s="6"/>
      <c s="43">
        <f>0+Q17</f>
      </c>
      <c r="O17">
        <f>0+R17</f>
      </c>
      <c r="Q17">
        <f>0+I18+I22</f>
      </c>
      <c>
        <f>0+O18+O22</f>
      </c>
    </row>
    <row r="18" spans="1:16" ht="12.75">
      <c r="A18" s="25" t="s">
        <v>45</v>
      </c>
      <c s="29" t="s">
        <v>22</v>
      </c>
      <c s="29" t="s">
        <v>888</v>
      </c>
      <c s="25" t="s">
        <v>47</v>
      </c>
      <c s="30" t="s">
        <v>889</v>
      </c>
      <c s="31" t="s">
        <v>136</v>
      </c>
      <c s="32">
        <v>4.55</v>
      </c>
      <c s="33">
        <v>0</v>
      </c>
      <c s="33">
        <f>ROUND(ROUND(H18,2)*ROUND(G18,3),2)</f>
      </c>
      <c r="O18">
        <f>(I18*21)/100</f>
      </c>
      <c t="s">
        <v>23</v>
      </c>
    </row>
    <row r="19" spans="1:5" ht="12.75">
      <c r="A19" s="34" t="s">
        <v>50</v>
      </c>
      <c r="E19" s="35" t="s">
        <v>890</v>
      </c>
    </row>
    <row r="20" spans="1:5" ht="127.5">
      <c r="A20" s="36" t="s">
        <v>52</v>
      </c>
      <c r="E20" s="37" t="s">
        <v>891</v>
      </c>
    </row>
    <row r="21" spans="1:5" ht="318.75">
      <c r="A21" t="s">
        <v>53</v>
      </c>
      <c r="E21" s="35" t="s">
        <v>237</v>
      </c>
    </row>
    <row r="22" spans="1:16" ht="12.75">
      <c r="A22" s="25" t="s">
        <v>45</v>
      </c>
      <c s="29" t="s">
        <v>33</v>
      </c>
      <c s="29" t="s">
        <v>239</v>
      </c>
      <c s="25" t="s">
        <v>47</v>
      </c>
      <c s="30" t="s">
        <v>240</v>
      </c>
      <c s="31" t="s">
        <v>136</v>
      </c>
      <c s="32">
        <v>4.55</v>
      </c>
      <c s="33">
        <v>0</v>
      </c>
      <c s="33">
        <f>ROUND(ROUND(H22,2)*ROUND(G22,3),2)</f>
      </c>
      <c r="O22">
        <f>(I22*21)/100</f>
      </c>
      <c t="s">
        <v>23</v>
      </c>
    </row>
    <row r="23" spans="1:5" ht="12.75">
      <c r="A23" s="34" t="s">
        <v>50</v>
      </c>
      <c r="E23" s="35" t="s">
        <v>47</v>
      </c>
    </row>
    <row r="24" spans="1:5" ht="102">
      <c r="A24" s="36" t="s">
        <v>52</v>
      </c>
      <c r="E24" s="37" t="s">
        <v>892</v>
      </c>
    </row>
    <row r="25" spans="1:5" ht="229.5">
      <c r="A25" t="s">
        <v>53</v>
      </c>
      <c r="E25" s="35" t="s">
        <v>243</v>
      </c>
    </row>
    <row r="26" spans="1:15" ht="12.75" customHeight="1">
      <c r="A26" s="1" t="s">
        <v>43</v>
      </c>
      <c s="1"/>
      <c s="4" t="s">
        <v>23</v>
      </c>
      <c s="1"/>
      <c s="24" t="s">
        <v>148</v>
      </c>
      <c s="1"/>
      <c s="1"/>
      <c s="1"/>
      <c s="41">
        <f>0</f>
      </c>
      <c r="O26">
        <f>0</f>
      </c>
    </row>
    <row r="27" spans="1:18" ht="12.75" customHeight="1">
      <c r="A27" s="6" t="s">
        <v>43</v>
      </c>
      <c s="6"/>
      <c s="42" t="s">
        <v>22</v>
      </c>
      <c s="6"/>
      <c s="45" t="s">
        <v>893</v>
      </c>
      <c s="6"/>
      <c s="6"/>
      <c s="6"/>
      <c s="43">
        <f>0+Q27</f>
      </c>
      <c r="O27">
        <f>0+R27</f>
      </c>
      <c r="Q27">
        <f>0+I28+I32+I36</f>
      </c>
      <c>
        <f>0+O28+O32+O36</f>
      </c>
    </row>
    <row r="28" spans="1:16" ht="12.75">
      <c r="A28" s="25" t="s">
        <v>45</v>
      </c>
      <c s="29" t="s">
        <v>35</v>
      </c>
      <c s="29" t="s">
        <v>894</v>
      </c>
      <c s="25" t="s">
        <v>47</v>
      </c>
      <c s="30" t="s">
        <v>895</v>
      </c>
      <c s="31" t="s">
        <v>136</v>
      </c>
      <c s="32">
        <v>1.813</v>
      </c>
      <c s="33">
        <v>0</v>
      </c>
      <c s="33">
        <f>ROUND(ROUND(H28,2)*ROUND(G28,3),2)</f>
      </c>
      <c r="O28">
        <f>(I28*21)/100</f>
      </c>
      <c t="s">
        <v>23</v>
      </c>
    </row>
    <row r="29" spans="1:5" ht="12.75">
      <c r="A29" s="34" t="s">
        <v>50</v>
      </c>
      <c r="E29" s="35" t="s">
        <v>47</v>
      </c>
    </row>
    <row r="30" spans="1:5" ht="89.25">
      <c r="A30" s="36" t="s">
        <v>52</v>
      </c>
      <c r="E30" s="37" t="s">
        <v>896</v>
      </c>
    </row>
    <row r="31" spans="1:5" ht="382.5">
      <c r="A31" t="s">
        <v>53</v>
      </c>
      <c r="E31" s="35" t="s">
        <v>897</v>
      </c>
    </row>
    <row r="32" spans="1:16" ht="12.75">
      <c r="A32" s="25" t="s">
        <v>45</v>
      </c>
      <c s="29" t="s">
        <v>37</v>
      </c>
      <c s="29" t="s">
        <v>898</v>
      </c>
      <c s="25" t="s">
        <v>47</v>
      </c>
      <c s="30" t="s">
        <v>899</v>
      </c>
      <c s="31" t="s">
        <v>136</v>
      </c>
      <c s="32">
        <v>10.598</v>
      </c>
      <c s="33">
        <v>0</v>
      </c>
      <c s="33">
        <f>ROUND(ROUND(H32,2)*ROUND(G32,3),2)</f>
      </c>
      <c r="O32">
        <f>(I32*21)/100</f>
      </c>
      <c t="s">
        <v>23</v>
      </c>
    </row>
    <row r="33" spans="1:5" ht="12.75">
      <c r="A33" s="34" t="s">
        <v>50</v>
      </c>
      <c r="E33" s="35" t="s">
        <v>47</v>
      </c>
    </row>
    <row r="34" spans="1:5" ht="89.25">
      <c r="A34" s="36" t="s">
        <v>52</v>
      </c>
      <c r="E34" s="37" t="s">
        <v>900</v>
      </c>
    </row>
    <row r="35" spans="1:5" ht="369.75">
      <c r="A35" t="s">
        <v>53</v>
      </c>
      <c r="E35" s="35" t="s">
        <v>901</v>
      </c>
    </row>
    <row r="36" spans="1:16" ht="12.75">
      <c r="A36" s="25" t="s">
        <v>45</v>
      </c>
      <c s="29" t="s">
        <v>76</v>
      </c>
      <c s="29" t="s">
        <v>902</v>
      </c>
      <c s="25" t="s">
        <v>47</v>
      </c>
      <c s="30" t="s">
        <v>903</v>
      </c>
      <c s="31" t="s">
        <v>129</v>
      </c>
      <c s="32">
        <v>0.437</v>
      </c>
      <c s="33">
        <v>0</v>
      </c>
      <c s="33">
        <f>ROUND(ROUND(H36,2)*ROUND(G36,3),2)</f>
      </c>
      <c r="O36">
        <f>(I36*21)/100</f>
      </c>
      <c t="s">
        <v>23</v>
      </c>
    </row>
    <row r="37" spans="1:5" ht="12.75">
      <c r="A37" s="34" t="s">
        <v>50</v>
      </c>
      <c r="E37" s="35" t="s">
        <v>47</v>
      </c>
    </row>
    <row r="38" spans="1:5" ht="242.25">
      <c r="A38" s="36" t="s">
        <v>52</v>
      </c>
      <c r="E38" s="37" t="s">
        <v>904</v>
      </c>
    </row>
    <row r="39" spans="1:5" ht="267.75">
      <c r="A39" t="s">
        <v>53</v>
      </c>
      <c r="E39" s="35" t="s">
        <v>905</v>
      </c>
    </row>
    <row r="40" spans="1:15" ht="12.75" customHeight="1">
      <c r="A40" s="1" t="s">
        <v>43</v>
      </c>
      <c s="1"/>
      <c s="4" t="s">
        <v>33</v>
      </c>
      <c s="1"/>
      <c s="24" t="s">
        <v>906</v>
      </c>
      <c s="1"/>
      <c s="1"/>
      <c s="1"/>
      <c s="41">
        <f>0</f>
      </c>
      <c r="O40">
        <f>0</f>
      </c>
    </row>
    <row r="41" spans="1:15" ht="12.75" customHeight="1">
      <c r="A41" s="1" t="s">
        <v>43</v>
      </c>
      <c s="1"/>
      <c s="4" t="s">
        <v>35</v>
      </c>
      <c s="1"/>
      <c s="44" t="s">
        <v>266</v>
      </c>
      <c s="1"/>
      <c s="1"/>
      <c s="1"/>
      <c s="41">
        <f>0</f>
      </c>
      <c r="O41">
        <f>0</f>
      </c>
    </row>
    <row r="42" spans="1:15" ht="12.75" customHeight="1">
      <c r="A42" s="1" t="s">
        <v>43</v>
      </c>
      <c s="1"/>
      <c s="4" t="s">
        <v>37</v>
      </c>
      <c s="1"/>
      <c s="44" t="s">
        <v>907</v>
      </c>
      <c s="1"/>
      <c s="1"/>
      <c s="1"/>
      <c s="41">
        <f>0</f>
      </c>
      <c r="O42">
        <f>0</f>
      </c>
    </row>
    <row r="43" spans="1:18" ht="12.75" customHeight="1">
      <c r="A43" s="6" t="s">
        <v>43</v>
      </c>
      <c s="6"/>
      <c s="42" t="s">
        <v>76</v>
      </c>
      <c s="6"/>
      <c s="45" t="s">
        <v>429</v>
      </c>
      <c s="6"/>
      <c s="6"/>
      <c s="6"/>
      <c s="43">
        <f>0+Q43</f>
      </c>
      <c r="O43">
        <f>0+R43</f>
      </c>
      <c r="Q43">
        <f>0+I44+I48+I52+I56</f>
      </c>
      <c>
        <f>0+O44+O48+O52+O56</f>
      </c>
    </row>
    <row r="44" spans="1:16" ht="12.75">
      <c r="A44" s="25" t="s">
        <v>45</v>
      </c>
      <c s="29" t="s">
        <v>80</v>
      </c>
      <c s="29" t="s">
        <v>908</v>
      </c>
      <c s="25" t="s">
        <v>47</v>
      </c>
      <c s="30" t="s">
        <v>909</v>
      </c>
      <c s="31" t="s">
        <v>151</v>
      </c>
      <c s="32">
        <v>70.086</v>
      </c>
      <c s="33">
        <v>0</v>
      </c>
      <c s="33">
        <f>ROUND(ROUND(H44,2)*ROUND(G44,3),2)</f>
      </c>
      <c r="O44">
        <f>(I44*21)/100</f>
      </c>
      <c t="s">
        <v>23</v>
      </c>
    </row>
    <row r="45" spans="1:5" ht="12.75">
      <c r="A45" s="34" t="s">
        <v>50</v>
      </c>
      <c r="E45" s="35" t="s">
        <v>47</v>
      </c>
    </row>
    <row r="46" spans="1:5" ht="114.75">
      <c r="A46" s="36" t="s">
        <v>52</v>
      </c>
      <c r="E46" s="37" t="s">
        <v>910</v>
      </c>
    </row>
    <row r="47" spans="1:5" ht="191.25">
      <c r="A47" t="s">
        <v>53</v>
      </c>
      <c r="E47" s="35" t="s">
        <v>911</v>
      </c>
    </row>
    <row r="48" spans="1:16" ht="12.75">
      <c r="A48" s="25" t="s">
        <v>45</v>
      </c>
      <c s="29" t="s">
        <v>40</v>
      </c>
      <c s="29" t="s">
        <v>912</v>
      </c>
      <c s="25" t="s">
        <v>47</v>
      </c>
      <c s="30" t="s">
        <v>913</v>
      </c>
      <c s="31" t="s">
        <v>151</v>
      </c>
      <c s="32">
        <v>24.362</v>
      </c>
      <c s="33">
        <v>0</v>
      </c>
      <c s="33">
        <f>ROUND(ROUND(H48,2)*ROUND(G48,3),2)</f>
      </c>
      <c r="O48">
        <f>(I48*21)/100</f>
      </c>
      <c t="s">
        <v>23</v>
      </c>
    </row>
    <row r="49" spans="1:5" ht="12.75">
      <c r="A49" s="34" t="s">
        <v>50</v>
      </c>
      <c r="E49" s="35" t="s">
        <v>47</v>
      </c>
    </row>
    <row r="50" spans="1:5" ht="114.75">
      <c r="A50" s="36" t="s">
        <v>52</v>
      </c>
      <c r="E50" s="37" t="s">
        <v>914</v>
      </c>
    </row>
    <row r="51" spans="1:5" ht="38.25">
      <c r="A51" t="s">
        <v>53</v>
      </c>
      <c r="E51" s="35" t="s">
        <v>915</v>
      </c>
    </row>
    <row r="52" spans="1:16" ht="25.5">
      <c r="A52" s="25" t="s">
        <v>45</v>
      </c>
      <c s="29" t="s">
        <v>42</v>
      </c>
      <c s="29" t="s">
        <v>916</v>
      </c>
      <c s="25" t="s">
        <v>47</v>
      </c>
      <c s="30" t="s">
        <v>917</v>
      </c>
      <c s="31" t="s">
        <v>102</v>
      </c>
      <c s="32">
        <v>50</v>
      </c>
      <c s="33">
        <v>0</v>
      </c>
      <c s="33">
        <f>ROUND(ROUND(H52,2)*ROUND(G52,3),2)</f>
      </c>
      <c r="O52">
        <f>(I52*21)/100</f>
      </c>
      <c t="s">
        <v>23</v>
      </c>
    </row>
    <row r="53" spans="1:5" ht="12.75">
      <c r="A53" s="34" t="s">
        <v>50</v>
      </c>
      <c r="E53" s="35" t="s">
        <v>47</v>
      </c>
    </row>
    <row r="54" spans="1:5" ht="102">
      <c r="A54" s="36" t="s">
        <v>52</v>
      </c>
      <c r="E54" s="37" t="s">
        <v>918</v>
      </c>
    </row>
    <row r="55" spans="1:5" ht="102">
      <c r="A55" t="s">
        <v>53</v>
      </c>
      <c r="E55" s="35" t="s">
        <v>919</v>
      </c>
    </row>
    <row r="56" spans="1:16" ht="12.75">
      <c r="A56" s="25" t="s">
        <v>45</v>
      </c>
      <c s="29" t="s">
        <v>92</v>
      </c>
      <c s="29" t="s">
        <v>920</v>
      </c>
      <c s="25" t="s">
        <v>47</v>
      </c>
      <c s="30" t="s">
        <v>921</v>
      </c>
      <c s="31" t="s">
        <v>151</v>
      </c>
      <c s="32">
        <v>26.455</v>
      </c>
      <c s="33">
        <v>0</v>
      </c>
      <c s="33">
        <f>ROUND(ROUND(H56,2)*ROUND(G56,3),2)</f>
      </c>
      <c r="O56">
        <f>(I56*21)/100</f>
      </c>
      <c t="s">
        <v>23</v>
      </c>
    </row>
    <row r="57" spans="1:5" ht="12.75">
      <c r="A57" s="34" t="s">
        <v>50</v>
      </c>
      <c r="E57" s="35" t="s">
        <v>47</v>
      </c>
    </row>
    <row r="58" spans="1:5" ht="114.75">
      <c r="A58" s="36" t="s">
        <v>52</v>
      </c>
      <c r="E58" s="37" t="s">
        <v>922</v>
      </c>
    </row>
    <row r="59" spans="1:5" ht="51">
      <c r="A59" t="s">
        <v>53</v>
      </c>
      <c r="E59" s="35" t="s">
        <v>923</v>
      </c>
    </row>
    <row r="60" spans="1:15" ht="12.75" customHeight="1">
      <c r="A60" s="1" t="s">
        <v>43</v>
      </c>
      <c s="1"/>
      <c s="4" t="s">
        <v>80</v>
      </c>
      <c s="1"/>
      <c s="24" t="s">
        <v>315</v>
      </c>
      <c s="1"/>
      <c s="1"/>
      <c s="1"/>
      <c s="41">
        <f>0</f>
      </c>
      <c r="O60">
        <f>0</f>
      </c>
    </row>
    <row r="61" spans="1:18" ht="12.75" customHeight="1">
      <c r="A61" s="6" t="s">
        <v>43</v>
      </c>
      <c s="6"/>
      <c s="42" t="s">
        <v>40</v>
      </c>
      <c s="6"/>
      <c s="45" t="s">
        <v>212</v>
      </c>
      <c s="6"/>
      <c s="6"/>
      <c s="6"/>
      <c s="43">
        <f>0+Q61</f>
      </c>
      <c r="O61">
        <f>0+R61</f>
      </c>
      <c r="Q61">
        <f>0+I62</f>
      </c>
      <c>
        <f>0+O62</f>
      </c>
    </row>
    <row r="62" spans="1:16" ht="25.5">
      <c r="A62" s="25" t="s">
        <v>45</v>
      </c>
      <c s="29" t="s">
        <v>98</v>
      </c>
      <c s="29" t="s">
        <v>924</v>
      </c>
      <c s="25" t="s">
        <v>47</v>
      </c>
      <c s="30" t="s">
        <v>925</v>
      </c>
      <c s="31" t="s">
        <v>136</v>
      </c>
      <c s="32">
        <v>12.248</v>
      </c>
      <c s="33">
        <v>0</v>
      </c>
      <c s="33">
        <f>ROUND(ROUND(H62,2)*ROUND(G62,3),2)</f>
      </c>
      <c r="O62">
        <f>(I62*21)/100</f>
      </c>
      <c t="s">
        <v>23</v>
      </c>
    </row>
    <row r="63" spans="1:5" ht="12.75">
      <c r="A63" s="34" t="s">
        <v>50</v>
      </c>
      <c r="E63" s="35" t="s">
        <v>926</v>
      </c>
    </row>
    <row r="64" spans="1:5" ht="140.25">
      <c r="A64" s="36" t="s">
        <v>52</v>
      </c>
      <c r="E64" s="37" t="s">
        <v>927</v>
      </c>
    </row>
    <row r="65" spans="1:5" ht="102">
      <c r="A65" t="s">
        <v>53</v>
      </c>
      <c r="E65" s="35" t="s">
        <v>928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0+O8+O13+O14+O15+O32+O33+O34+O39+O48+O49</f>
      </c>
      <c t="s">
        <v>22</v>
      </c>
    </row>
    <row r="3" spans="1:16" ht="15" customHeight="1">
      <c r="A3" t="s">
        <v>12</v>
      </c>
      <c s="12" t="s">
        <v>14</v>
      </c>
      <c s="13" t="s">
        <v>15</v>
      </c>
      <c s="1"/>
      <c s="14" t="s">
        <v>16</v>
      </c>
      <c s="1"/>
      <c s="9"/>
      <c s="8" t="s">
        <v>929</v>
      </c>
      <c s="38">
        <f>0+I8+I13+I14+I15+I32+I33+I34+I39+I48+I49</f>
      </c>
      <c r="O3" t="s">
        <v>19</v>
      </c>
      <c t="s">
        <v>23</v>
      </c>
    </row>
    <row r="4" spans="1:16" ht="15" customHeight="1">
      <c r="A4" t="s">
        <v>17</v>
      </c>
      <c s="16" t="s">
        <v>18</v>
      </c>
      <c s="17" t="s">
        <v>929</v>
      </c>
      <c s="6"/>
      <c s="18" t="s">
        <v>930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127</v>
      </c>
      <c s="25" t="s">
        <v>29</v>
      </c>
      <c s="30" t="s">
        <v>128</v>
      </c>
      <c s="31" t="s">
        <v>129</v>
      </c>
      <c s="32">
        <v>2.112</v>
      </c>
      <c s="33">
        <v>0</v>
      </c>
      <c s="33">
        <f>ROUND(ROUND(H9,2)*ROUND(G9,3),2)</f>
      </c>
      <c r="O9">
        <f>(I9*21)/100</f>
      </c>
      <c t="s">
        <v>23</v>
      </c>
    </row>
    <row r="10" spans="1:5" ht="38.25">
      <c r="A10" s="34" t="s">
        <v>50</v>
      </c>
      <c r="E10" s="35" t="s">
        <v>884</v>
      </c>
    </row>
    <row r="11" spans="1:5" ht="89.25">
      <c r="A11" s="36" t="s">
        <v>52</v>
      </c>
      <c r="E11" s="37" t="s">
        <v>931</v>
      </c>
    </row>
    <row r="12" spans="1:5" ht="25.5">
      <c r="A12" t="s">
        <v>53</v>
      </c>
      <c r="E12" s="35" t="s">
        <v>132</v>
      </c>
    </row>
    <row r="13" spans="1:15" ht="12.75" customHeight="1">
      <c r="A13" s="1" t="s">
        <v>43</v>
      </c>
      <c s="1"/>
      <c s="4" t="s">
        <v>29</v>
      </c>
      <c s="1"/>
      <c s="24" t="s">
        <v>133</v>
      </c>
      <c s="1"/>
      <c s="1"/>
      <c s="1"/>
      <c s="41">
        <f>0</f>
      </c>
      <c r="O13">
        <f>0</f>
      </c>
    </row>
    <row r="14" spans="1:15" ht="12.75" customHeight="1">
      <c r="A14" s="1" t="s">
        <v>43</v>
      </c>
      <c s="1"/>
      <c s="4" t="s">
        <v>23</v>
      </c>
      <c s="1"/>
      <c s="44" t="s">
        <v>148</v>
      </c>
      <c s="1"/>
      <c s="1"/>
      <c s="1"/>
      <c s="41">
        <f>0</f>
      </c>
      <c r="O14">
        <f>0</f>
      </c>
    </row>
    <row r="15" spans="1:18" ht="12.75" customHeight="1">
      <c r="A15" s="6" t="s">
        <v>43</v>
      </c>
      <c s="6"/>
      <c s="42" t="s">
        <v>22</v>
      </c>
      <c s="6"/>
      <c s="45" t="s">
        <v>893</v>
      </c>
      <c s="6"/>
      <c s="6"/>
      <c s="6"/>
      <c s="43">
        <f>0+Q15</f>
      </c>
      <c r="O15">
        <f>0+R15</f>
      </c>
      <c r="Q15">
        <f>0+I16+I20+I24+I28</f>
      </c>
      <c>
        <f>0+O16+O20+O24+O28</f>
      </c>
    </row>
    <row r="16" spans="1:16" ht="12.75">
      <c r="A16" s="25" t="s">
        <v>45</v>
      </c>
      <c s="29" t="s">
        <v>23</v>
      </c>
      <c s="29" t="s">
        <v>932</v>
      </c>
      <c s="25" t="s">
        <v>47</v>
      </c>
      <c s="30" t="s">
        <v>933</v>
      </c>
      <c s="31" t="s">
        <v>136</v>
      </c>
      <c s="32">
        <v>0.72</v>
      </c>
      <c s="33">
        <v>0</v>
      </c>
      <c s="33">
        <f>ROUND(ROUND(H16,2)*ROUND(G16,3),2)</f>
      </c>
      <c r="O16">
        <f>(I16*21)/100</f>
      </c>
      <c t="s">
        <v>23</v>
      </c>
    </row>
    <row r="17" spans="1:5" ht="12.75">
      <c r="A17" s="34" t="s">
        <v>50</v>
      </c>
      <c r="E17" s="35" t="s">
        <v>47</v>
      </c>
    </row>
    <row r="18" spans="1:5" ht="76.5">
      <c r="A18" s="36" t="s">
        <v>52</v>
      </c>
      <c r="E18" s="37" t="s">
        <v>934</v>
      </c>
    </row>
    <row r="19" spans="1:5" ht="25.5">
      <c r="A19" t="s">
        <v>53</v>
      </c>
      <c r="E19" s="35" t="s">
        <v>935</v>
      </c>
    </row>
    <row r="20" spans="1:16" ht="12.75">
      <c r="A20" s="25" t="s">
        <v>45</v>
      </c>
      <c s="29" t="s">
        <v>22</v>
      </c>
      <c s="29" t="s">
        <v>936</v>
      </c>
      <c s="25" t="s">
        <v>47</v>
      </c>
      <c s="30" t="s">
        <v>937</v>
      </c>
      <c s="31" t="s">
        <v>136</v>
      </c>
      <c s="32">
        <v>4.8</v>
      </c>
      <c s="33">
        <v>0</v>
      </c>
      <c s="33">
        <f>ROUND(ROUND(H20,2)*ROUND(G20,3),2)</f>
      </c>
      <c r="O20">
        <f>(I20*21)/100</f>
      </c>
      <c t="s">
        <v>23</v>
      </c>
    </row>
    <row r="21" spans="1:5" ht="12.75">
      <c r="A21" s="34" t="s">
        <v>50</v>
      </c>
      <c r="E21" s="35" t="s">
        <v>47</v>
      </c>
    </row>
    <row r="22" spans="1:5" ht="216.75">
      <c r="A22" s="36" t="s">
        <v>52</v>
      </c>
      <c r="E22" s="37" t="s">
        <v>938</v>
      </c>
    </row>
    <row r="23" spans="1:5" ht="51">
      <c r="A23" t="s">
        <v>53</v>
      </c>
      <c r="E23" s="35" t="s">
        <v>939</v>
      </c>
    </row>
    <row r="24" spans="1:16" ht="12.75">
      <c r="A24" s="25" t="s">
        <v>45</v>
      </c>
      <c s="29" t="s">
        <v>33</v>
      </c>
      <c s="29" t="s">
        <v>898</v>
      </c>
      <c s="25" t="s">
        <v>47</v>
      </c>
      <c s="30" t="s">
        <v>899</v>
      </c>
      <c s="31" t="s">
        <v>136</v>
      </c>
      <c s="32">
        <v>2.939</v>
      </c>
      <c s="33">
        <v>0</v>
      </c>
      <c s="33">
        <f>ROUND(ROUND(H24,2)*ROUND(G24,3),2)</f>
      </c>
      <c r="O24">
        <f>(I24*21)/100</f>
      </c>
      <c t="s">
        <v>23</v>
      </c>
    </row>
    <row r="25" spans="1:5" ht="12.75">
      <c r="A25" s="34" t="s">
        <v>50</v>
      </c>
      <c r="E25" s="35" t="s">
        <v>47</v>
      </c>
    </row>
    <row r="26" spans="1:5" ht="102">
      <c r="A26" s="36" t="s">
        <v>52</v>
      </c>
      <c r="E26" s="37" t="s">
        <v>940</v>
      </c>
    </row>
    <row r="27" spans="1:5" ht="369.75">
      <c r="A27" t="s">
        <v>53</v>
      </c>
      <c r="E27" s="35" t="s">
        <v>901</v>
      </c>
    </row>
    <row r="28" spans="1:16" ht="12.75">
      <c r="A28" s="25" t="s">
        <v>45</v>
      </c>
      <c s="29" t="s">
        <v>35</v>
      </c>
      <c s="29" t="s">
        <v>941</v>
      </c>
      <c s="25" t="s">
        <v>47</v>
      </c>
      <c s="30" t="s">
        <v>942</v>
      </c>
      <c s="31" t="s">
        <v>129</v>
      </c>
      <c s="32">
        <v>0.011</v>
      </c>
      <c s="33">
        <v>0</v>
      </c>
      <c s="33">
        <f>ROUND(ROUND(H28,2)*ROUND(G28,3),2)</f>
      </c>
      <c r="O28">
        <f>(I28*21)/100</f>
      </c>
      <c t="s">
        <v>23</v>
      </c>
    </row>
    <row r="29" spans="1:5" ht="12.75">
      <c r="A29" s="34" t="s">
        <v>50</v>
      </c>
      <c r="E29" s="35" t="s">
        <v>47</v>
      </c>
    </row>
    <row r="30" spans="1:5" ht="63.75">
      <c r="A30" s="36" t="s">
        <v>52</v>
      </c>
      <c r="E30" s="37" t="s">
        <v>943</v>
      </c>
    </row>
    <row r="31" spans="1:5" ht="267.75">
      <c r="A31" t="s">
        <v>53</v>
      </c>
      <c r="E31" s="35" t="s">
        <v>905</v>
      </c>
    </row>
    <row r="32" spans="1:15" ht="12.75" customHeight="1">
      <c r="A32" s="1" t="s">
        <v>43</v>
      </c>
      <c s="1"/>
      <c s="4" t="s">
        <v>33</v>
      </c>
      <c s="1"/>
      <c s="24" t="s">
        <v>906</v>
      </c>
      <c s="1"/>
      <c s="1"/>
      <c s="1"/>
      <c s="41">
        <f>0</f>
      </c>
      <c r="O32">
        <f>0</f>
      </c>
    </row>
    <row r="33" spans="1:15" ht="12.75" customHeight="1">
      <c r="A33" s="1" t="s">
        <v>43</v>
      </c>
      <c s="1"/>
      <c s="4" t="s">
        <v>35</v>
      </c>
      <c s="1"/>
      <c s="44" t="s">
        <v>266</v>
      </c>
      <c s="1"/>
      <c s="1"/>
      <c s="1"/>
      <c s="41">
        <f>0</f>
      </c>
      <c r="O33">
        <f>0</f>
      </c>
    </row>
    <row r="34" spans="1:18" ht="12.75" customHeight="1">
      <c r="A34" s="6" t="s">
        <v>43</v>
      </c>
      <c s="6"/>
      <c s="42" t="s">
        <v>37</v>
      </c>
      <c s="6"/>
      <c s="45" t="s">
        <v>907</v>
      </c>
      <c s="6"/>
      <c s="6"/>
      <c s="6"/>
      <c s="43">
        <f>0+Q34</f>
      </c>
      <c r="O34">
        <f>0+R34</f>
      </c>
      <c r="Q34">
        <f>0+I35</f>
      </c>
      <c>
        <f>0+O35</f>
      </c>
    </row>
    <row r="35" spans="1:16" ht="12.75">
      <c r="A35" s="25" t="s">
        <v>45</v>
      </c>
      <c s="29" t="s">
        <v>37</v>
      </c>
      <c s="29" t="s">
        <v>944</v>
      </c>
      <c s="25" t="s">
        <v>47</v>
      </c>
      <c s="30" t="s">
        <v>945</v>
      </c>
      <c s="31" t="s">
        <v>151</v>
      </c>
      <c s="32">
        <v>10</v>
      </c>
      <c s="33">
        <v>0</v>
      </c>
      <c s="33">
        <f>ROUND(ROUND(H35,2)*ROUND(G35,3),2)</f>
      </c>
      <c r="O35">
        <f>(I35*21)/100</f>
      </c>
      <c t="s">
        <v>23</v>
      </c>
    </row>
    <row r="36" spans="1:5" ht="12.75">
      <c r="A36" s="34" t="s">
        <v>50</v>
      </c>
      <c r="E36" s="35" t="s">
        <v>47</v>
      </c>
    </row>
    <row r="37" spans="1:5" ht="76.5">
      <c r="A37" s="36" t="s">
        <v>52</v>
      </c>
      <c r="E37" s="37" t="s">
        <v>946</v>
      </c>
    </row>
    <row r="38" spans="1:5" ht="89.25">
      <c r="A38" t="s">
        <v>53</v>
      </c>
      <c r="E38" s="35" t="s">
        <v>947</v>
      </c>
    </row>
    <row r="39" spans="1:18" ht="12.75" customHeight="1">
      <c r="A39" s="6" t="s">
        <v>43</v>
      </c>
      <c s="6"/>
      <c s="42" t="s">
        <v>76</v>
      </c>
      <c s="6"/>
      <c s="27" t="s">
        <v>429</v>
      </c>
      <c s="6"/>
      <c s="6"/>
      <c s="6"/>
      <c s="43">
        <f>0+Q39</f>
      </c>
      <c r="O39">
        <f>0+R39</f>
      </c>
      <c r="Q39">
        <f>0+I40+I44</f>
      </c>
      <c>
        <f>0+O40+O44</f>
      </c>
    </row>
    <row r="40" spans="1:16" ht="12.75">
      <c r="A40" s="25" t="s">
        <v>45</v>
      </c>
      <c s="29" t="s">
        <v>76</v>
      </c>
      <c s="29" t="s">
        <v>948</v>
      </c>
      <c s="25" t="s">
        <v>47</v>
      </c>
      <c s="30" t="s">
        <v>949</v>
      </c>
      <c s="31" t="s">
        <v>151</v>
      </c>
      <c s="32">
        <v>28</v>
      </c>
      <c s="33">
        <v>0</v>
      </c>
      <c s="33">
        <f>ROUND(ROUND(H40,2)*ROUND(G40,3),2)</f>
      </c>
      <c r="O40">
        <f>(I40*21)/100</f>
      </c>
      <c t="s">
        <v>23</v>
      </c>
    </row>
    <row r="41" spans="1:5" ht="12.75">
      <c r="A41" s="34" t="s">
        <v>50</v>
      </c>
      <c r="E41" s="35" t="s">
        <v>47</v>
      </c>
    </row>
    <row r="42" spans="1:5" ht="102">
      <c r="A42" s="36" t="s">
        <v>52</v>
      </c>
      <c r="E42" s="37" t="s">
        <v>950</v>
      </c>
    </row>
    <row r="43" spans="1:5" ht="51">
      <c r="A43" t="s">
        <v>53</v>
      </c>
      <c r="E43" s="35" t="s">
        <v>951</v>
      </c>
    </row>
    <row r="44" spans="1:16" ht="12.75">
      <c r="A44" s="25" t="s">
        <v>45</v>
      </c>
      <c s="29" t="s">
        <v>80</v>
      </c>
      <c s="29" t="s">
        <v>920</v>
      </c>
      <c s="25" t="s">
        <v>47</v>
      </c>
      <c s="30" t="s">
        <v>921</v>
      </c>
      <c s="31" t="s">
        <v>151</v>
      </c>
      <c s="32">
        <v>14</v>
      </c>
      <c s="33">
        <v>0</v>
      </c>
      <c s="33">
        <f>ROUND(ROUND(H44,2)*ROUND(G44,3),2)</f>
      </c>
      <c r="O44">
        <f>(I44*21)/100</f>
      </c>
      <c t="s">
        <v>23</v>
      </c>
    </row>
    <row r="45" spans="1:5" ht="12.75">
      <c r="A45" s="34" t="s">
        <v>50</v>
      </c>
      <c r="E45" s="35" t="s">
        <v>47</v>
      </c>
    </row>
    <row r="46" spans="1:5" ht="114.75">
      <c r="A46" s="36" t="s">
        <v>52</v>
      </c>
      <c r="E46" s="37" t="s">
        <v>952</v>
      </c>
    </row>
    <row r="47" spans="1:5" ht="51">
      <c r="A47" t="s">
        <v>53</v>
      </c>
      <c r="E47" s="35" t="s">
        <v>923</v>
      </c>
    </row>
    <row r="48" spans="1:15" ht="12.75" customHeight="1">
      <c r="A48" s="1" t="s">
        <v>43</v>
      </c>
      <c s="1"/>
      <c s="4" t="s">
        <v>80</v>
      </c>
      <c s="1"/>
      <c s="24" t="s">
        <v>315</v>
      </c>
      <c s="1"/>
      <c s="1"/>
      <c s="1"/>
      <c s="41">
        <f>0</f>
      </c>
      <c r="O48">
        <f>0</f>
      </c>
    </row>
    <row r="49" spans="1:18" ht="12.75" customHeight="1">
      <c r="A49" s="6" t="s">
        <v>43</v>
      </c>
      <c s="6"/>
      <c s="42" t="s">
        <v>40</v>
      </c>
      <c s="6"/>
      <c s="45" t="s">
        <v>212</v>
      </c>
      <c s="6"/>
      <c s="6"/>
      <c s="6"/>
      <c s="43">
        <f>0+Q49</f>
      </c>
      <c r="O49">
        <f>0+R49</f>
      </c>
      <c r="Q49">
        <f>0+I50+I54</f>
      </c>
      <c>
        <f>0+O50+O54</f>
      </c>
    </row>
    <row r="50" spans="1:16" ht="12.75">
      <c r="A50" s="25" t="s">
        <v>45</v>
      </c>
      <c s="29" t="s">
        <v>40</v>
      </c>
      <c s="29" t="s">
        <v>953</v>
      </c>
      <c s="25" t="s">
        <v>47</v>
      </c>
      <c s="30" t="s">
        <v>954</v>
      </c>
      <c s="31" t="s">
        <v>151</v>
      </c>
      <c s="32">
        <v>14</v>
      </c>
      <c s="33">
        <v>0</v>
      </c>
      <c s="33">
        <f>ROUND(ROUND(H50,2)*ROUND(G50,3),2)</f>
      </c>
      <c r="O50">
        <f>(I50*21)/100</f>
      </c>
      <c t="s">
        <v>23</v>
      </c>
    </row>
    <row r="51" spans="1:5" ht="12.75">
      <c r="A51" s="34" t="s">
        <v>50</v>
      </c>
      <c r="E51" s="35" t="s">
        <v>47</v>
      </c>
    </row>
    <row r="52" spans="1:5" ht="89.25">
      <c r="A52" s="36" t="s">
        <v>52</v>
      </c>
      <c r="E52" s="37" t="s">
        <v>955</v>
      </c>
    </row>
    <row r="53" spans="1:5" ht="25.5">
      <c r="A53" t="s">
        <v>53</v>
      </c>
      <c r="E53" s="35" t="s">
        <v>956</v>
      </c>
    </row>
    <row r="54" spans="1:16" ht="25.5">
      <c r="A54" s="25" t="s">
        <v>45</v>
      </c>
      <c s="29" t="s">
        <v>42</v>
      </c>
      <c s="29" t="s">
        <v>957</v>
      </c>
      <c s="25" t="s">
        <v>47</v>
      </c>
      <c s="30" t="s">
        <v>958</v>
      </c>
      <c s="31" t="s">
        <v>136</v>
      </c>
      <c s="32">
        <v>0.96</v>
      </c>
      <c s="33">
        <v>0</v>
      </c>
      <c s="33">
        <f>ROUND(ROUND(H54,2)*ROUND(G54,3),2)</f>
      </c>
      <c r="O54">
        <f>(I54*21)/100</f>
      </c>
      <c t="s">
        <v>23</v>
      </c>
    </row>
    <row r="55" spans="1:5" ht="12.75">
      <c r="A55" s="34" t="s">
        <v>50</v>
      </c>
      <c r="E55" s="35" t="s">
        <v>47</v>
      </c>
    </row>
    <row r="56" spans="1:5" ht="89.25">
      <c r="A56" s="36" t="s">
        <v>52</v>
      </c>
      <c r="E56" s="37" t="s">
        <v>959</v>
      </c>
    </row>
    <row r="57" spans="1:5" ht="102">
      <c r="A57" t="s">
        <v>53</v>
      </c>
      <c r="E57" s="35" t="s">
        <v>928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960</v>
      </c>
      <c s="38">
        <f>0+I8</f>
      </c>
      <c r="O3" t="s">
        <v>19</v>
      </c>
      <c t="s">
        <v>23</v>
      </c>
    </row>
    <row r="4" spans="1:16" ht="15" customHeight="1">
      <c r="A4" t="s">
        <v>17</v>
      </c>
      <c s="16" t="s">
        <v>18</v>
      </c>
      <c s="17" t="s">
        <v>960</v>
      </c>
      <c s="6"/>
      <c s="18" t="s">
        <v>961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133</v>
      </c>
      <c s="19"/>
      <c s="19"/>
      <c s="19"/>
      <c s="28">
        <f>0+Q8</f>
      </c>
      <c r="O8">
        <f>0+R8</f>
      </c>
      <c r="Q8">
        <f>0+I9+I13+I17+I21+I25+I29+I33+I37+I41</f>
      </c>
      <c>
        <f>0+O9+O13+O17+O21+O25+O29+O33+O37+O41</f>
      </c>
    </row>
    <row r="9" spans="1:16" ht="12.75">
      <c r="A9" s="25" t="s">
        <v>45</v>
      </c>
      <c s="29" t="s">
        <v>29</v>
      </c>
      <c s="29" t="s">
        <v>962</v>
      </c>
      <c s="25" t="s">
        <v>47</v>
      </c>
      <c s="30" t="s">
        <v>963</v>
      </c>
      <c s="31" t="s">
        <v>151</v>
      </c>
      <c s="32">
        <v>500</v>
      </c>
      <c s="33">
        <v>0</v>
      </c>
      <c s="33">
        <f>ROUND(ROUND(H9,2)*ROUND(G9,3),2)</f>
      </c>
      <c r="O9">
        <f>(I9*21)/100</f>
      </c>
      <c t="s">
        <v>23</v>
      </c>
    </row>
    <row r="10" spans="1:5" ht="12.75">
      <c r="A10" s="34" t="s">
        <v>50</v>
      </c>
      <c r="E10" s="35" t="s">
        <v>964</v>
      </c>
    </row>
    <row r="11" spans="1:5" ht="12.75">
      <c r="A11" s="36" t="s">
        <v>52</v>
      </c>
      <c r="E11" s="37" t="s">
        <v>47</v>
      </c>
    </row>
    <row r="12" spans="1:5" ht="38.25">
      <c r="A12" t="s">
        <v>53</v>
      </c>
      <c r="E12" s="35" t="s">
        <v>965</v>
      </c>
    </row>
    <row r="13" spans="1:16" ht="12.75">
      <c r="A13" s="25" t="s">
        <v>45</v>
      </c>
      <c s="29" t="s">
        <v>23</v>
      </c>
      <c s="29" t="s">
        <v>966</v>
      </c>
      <c s="25" t="s">
        <v>47</v>
      </c>
      <c s="30" t="s">
        <v>967</v>
      </c>
      <c s="31" t="s">
        <v>102</v>
      </c>
      <c s="32">
        <v>11</v>
      </c>
      <c s="33">
        <v>0</v>
      </c>
      <c s="33">
        <f>ROUND(ROUND(H13,2)*ROUND(G13,3),2)</f>
      </c>
      <c r="O13">
        <f>(I13*21)/100</f>
      </c>
      <c t="s">
        <v>23</v>
      </c>
    </row>
    <row r="14" spans="1:5" ht="38.25">
      <c r="A14" s="34" t="s">
        <v>50</v>
      </c>
      <c r="E14" s="35" t="s">
        <v>968</v>
      </c>
    </row>
    <row r="15" spans="1:5" ht="89.25">
      <c r="A15" s="36" t="s">
        <v>52</v>
      </c>
      <c r="E15" s="37" t="s">
        <v>969</v>
      </c>
    </row>
    <row r="16" spans="1:5" ht="76.5">
      <c r="A16" t="s">
        <v>53</v>
      </c>
      <c r="E16" s="35" t="s">
        <v>970</v>
      </c>
    </row>
    <row r="17" spans="1:16" ht="12.75">
      <c r="A17" s="25" t="s">
        <v>45</v>
      </c>
      <c s="29" t="s">
        <v>22</v>
      </c>
      <c s="29" t="s">
        <v>971</v>
      </c>
      <c s="25" t="s">
        <v>47</v>
      </c>
      <c s="30" t="s">
        <v>972</v>
      </c>
      <c s="31" t="s">
        <v>102</v>
      </c>
      <c s="32">
        <v>17</v>
      </c>
      <c s="33">
        <v>0</v>
      </c>
      <c s="33">
        <f>ROUND(ROUND(H17,2)*ROUND(G17,3),2)</f>
      </c>
      <c r="O17">
        <f>(I17*21)/100</f>
      </c>
      <c t="s">
        <v>23</v>
      </c>
    </row>
    <row r="18" spans="1:5" ht="38.25">
      <c r="A18" s="34" t="s">
        <v>50</v>
      </c>
      <c r="E18" s="35" t="s">
        <v>968</v>
      </c>
    </row>
    <row r="19" spans="1:5" ht="114.75">
      <c r="A19" s="36" t="s">
        <v>52</v>
      </c>
      <c r="E19" s="37" t="s">
        <v>973</v>
      </c>
    </row>
    <row r="20" spans="1:5" ht="76.5">
      <c r="A20" t="s">
        <v>53</v>
      </c>
      <c r="E20" s="35" t="s">
        <v>970</v>
      </c>
    </row>
    <row r="21" spans="1:16" ht="12.75">
      <c r="A21" s="25" t="s">
        <v>45</v>
      </c>
      <c s="29" t="s">
        <v>33</v>
      </c>
      <c s="29" t="s">
        <v>974</v>
      </c>
      <c s="25" t="s">
        <v>47</v>
      </c>
      <c s="30" t="s">
        <v>975</v>
      </c>
      <c s="31" t="s">
        <v>102</v>
      </c>
      <c s="32">
        <v>11</v>
      </c>
      <c s="33">
        <v>0</v>
      </c>
      <c s="33">
        <f>ROUND(ROUND(H21,2)*ROUND(G21,3),2)</f>
      </c>
      <c r="O21">
        <f>(I21*21)/100</f>
      </c>
      <c t="s">
        <v>23</v>
      </c>
    </row>
    <row r="22" spans="1:5" ht="12.75">
      <c r="A22" s="34" t="s">
        <v>50</v>
      </c>
      <c r="E22" s="35" t="s">
        <v>976</v>
      </c>
    </row>
    <row r="23" spans="1:5" ht="89.25">
      <c r="A23" s="36" t="s">
        <v>52</v>
      </c>
      <c r="E23" s="37" t="s">
        <v>969</v>
      </c>
    </row>
    <row r="24" spans="1:5" ht="89.25">
      <c r="A24" t="s">
        <v>53</v>
      </c>
      <c r="E24" s="35" t="s">
        <v>977</v>
      </c>
    </row>
    <row r="25" spans="1:16" ht="12.75">
      <c r="A25" s="25" t="s">
        <v>45</v>
      </c>
      <c s="29" t="s">
        <v>35</v>
      </c>
      <c s="29" t="s">
        <v>978</v>
      </c>
      <c s="25" t="s">
        <v>47</v>
      </c>
      <c s="30" t="s">
        <v>979</v>
      </c>
      <c s="31" t="s">
        <v>102</v>
      </c>
      <c s="32">
        <v>17</v>
      </c>
      <c s="33">
        <v>0</v>
      </c>
      <c s="33">
        <f>ROUND(ROUND(H25,2)*ROUND(G25,3),2)</f>
      </c>
      <c r="O25">
        <f>(I25*21)/100</f>
      </c>
      <c t="s">
        <v>23</v>
      </c>
    </row>
    <row r="26" spans="1:5" ht="12.75">
      <c r="A26" s="34" t="s">
        <v>50</v>
      </c>
      <c r="E26" s="35" t="s">
        <v>976</v>
      </c>
    </row>
    <row r="27" spans="1:5" ht="114.75">
      <c r="A27" s="36" t="s">
        <v>52</v>
      </c>
      <c r="E27" s="37" t="s">
        <v>973</v>
      </c>
    </row>
    <row r="28" spans="1:5" ht="89.25">
      <c r="A28" t="s">
        <v>53</v>
      </c>
      <c r="E28" s="35" t="s">
        <v>977</v>
      </c>
    </row>
    <row r="29" spans="1:16" ht="12.75">
      <c r="A29" s="25" t="s">
        <v>45</v>
      </c>
      <c s="29" t="s">
        <v>37</v>
      </c>
      <c s="29" t="s">
        <v>980</v>
      </c>
      <c s="25" t="s">
        <v>981</v>
      </c>
      <c s="30" t="s">
        <v>982</v>
      </c>
      <c s="31" t="s">
        <v>102</v>
      </c>
      <c s="32">
        <v>35</v>
      </c>
      <c s="33">
        <v>0</v>
      </c>
      <c s="33">
        <f>ROUND(ROUND(H29,2)*ROUND(G29,3),2)</f>
      </c>
      <c r="O29">
        <f>(I29*21)/100</f>
      </c>
      <c t="s">
        <v>23</v>
      </c>
    </row>
    <row r="30" spans="1:5" ht="12.75">
      <c r="A30" s="34" t="s">
        <v>50</v>
      </c>
      <c r="E30" s="35" t="s">
        <v>47</v>
      </c>
    </row>
    <row r="31" spans="1:5" ht="191.25">
      <c r="A31" s="36" t="s">
        <v>52</v>
      </c>
      <c r="E31" s="37" t="s">
        <v>983</v>
      </c>
    </row>
    <row r="32" spans="1:5" ht="76.5">
      <c r="A32" t="s">
        <v>53</v>
      </c>
      <c r="E32" s="35" t="s">
        <v>984</v>
      </c>
    </row>
    <row r="33" spans="1:16" ht="12.75">
      <c r="A33" s="25" t="s">
        <v>45</v>
      </c>
      <c s="29" t="s">
        <v>76</v>
      </c>
      <c s="29" t="s">
        <v>985</v>
      </c>
      <c s="25" t="s">
        <v>981</v>
      </c>
      <c s="30" t="s">
        <v>986</v>
      </c>
      <c s="31" t="s">
        <v>102</v>
      </c>
      <c s="32">
        <v>35</v>
      </c>
      <c s="33">
        <v>0</v>
      </c>
      <c s="33">
        <f>ROUND(ROUND(H33,2)*ROUND(G33,3),2)</f>
      </c>
      <c r="O33">
        <f>(I33*21)/100</f>
      </c>
      <c t="s">
        <v>23</v>
      </c>
    </row>
    <row r="34" spans="1:5" ht="12.75">
      <c r="A34" s="34" t="s">
        <v>50</v>
      </c>
      <c r="E34" s="35" t="s">
        <v>47</v>
      </c>
    </row>
    <row r="35" spans="1:5" ht="191.25">
      <c r="A35" s="36" t="s">
        <v>52</v>
      </c>
      <c r="E35" s="37" t="s">
        <v>983</v>
      </c>
    </row>
    <row r="36" spans="1:5" ht="76.5">
      <c r="A36" t="s">
        <v>53</v>
      </c>
      <c r="E36" s="35" t="s">
        <v>984</v>
      </c>
    </row>
    <row r="37" spans="1:16" ht="12.75">
      <c r="A37" s="25" t="s">
        <v>45</v>
      </c>
      <c s="29" t="s">
        <v>80</v>
      </c>
      <c s="29" t="s">
        <v>987</v>
      </c>
      <c s="25" t="s">
        <v>47</v>
      </c>
      <c s="30" t="s">
        <v>988</v>
      </c>
      <c s="31" t="s">
        <v>151</v>
      </c>
      <c s="32">
        <v>39.25</v>
      </c>
      <c s="33">
        <v>0</v>
      </c>
      <c s="33">
        <f>ROUND(ROUND(H37,2)*ROUND(G37,3),2)</f>
      </c>
      <c r="O37">
        <f>(I37*21)/100</f>
      </c>
      <c t="s">
        <v>23</v>
      </c>
    </row>
    <row r="38" spans="1:5" ht="12.75">
      <c r="A38" s="34" t="s">
        <v>50</v>
      </c>
      <c r="E38" s="35" t="s">
        <v>47</v>
      </c>
    </row>
    <row r="39" spans="1:5" ht="12.75">
      <c r="A39" s="36" t="s">
        <v>52</v>
      </c>
      <c r="E39" s="37" t="s">
        <v>989</v>
      </c>
    </row>
    <row r="40" spans="1:5" ht="38.25">
      <c r="A40" t="s">
        <v>53</v>
      </c>
      <c r="E40" s="35" t="s">
        <v>990</v>
      </c>
    </row>
    <row r="41" spans="1:16" ht="25.5">
      <c r="A41" s="25" t="s">
        <v>45</v>
      </c>
      <c s="29" t="s">
        <v>40</v>
      </c>
      <c s="29" t="s">
        <v>991</v>
      </c>
      <c s="25" t="s">
        <v>47</v>
      </c>
      <c s="30" t="s">
        <v>992</v>
      </c>
      <c s="31" t="s">
        <v>102</v>
      </c>
      <c s="32">
        <v>28</v>
      </c>
      <c s="33">
        <v>0</v>
      </c>
      <c s="33">
        <f>ROUND(ROUND(H41,2)*ROUND(G41,3),2)</f>
      </c>
      <c r="O41">
        <f>(I41*21)/100</f>
      </c>
      <c t="s">
        <v>23</v>
      </c>
    </row>
    <row r="42" spans="1:5" ht="12.75">
      <c r="A42" s="34" t="s">
        <v>50</v>
      </c>
      <c r="E42" s="35" t="s">
        <v>47</v>
      </c>
    </row>
    <row r="43" spans="1:5" ht="229.5">
      <c r="A43" s="36" t="s">
        <v>52</v>
      </c>
      <c r="E43" s="37" t="s">
        <v>993</v>
      </c>
    </row>
    <row r="44" spans="1:5" ht="102">
      <c r="A44" t="s">
        <v>53</v>
      </c>
      <c r="E44" s="35" t="s">
        <v>994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995</v>
      </c>
      <c s="38">
        <f>0+I8</f>
      </c>
      <c r="O3" t="s">
        <v>19</v>
      </c>
      <c t="s">
        <v>23</v>
      </c>
    </row>
    <row r="4" spans="1:16" ht="15" customHeight="1">
      <c r="A4" t="s">
        <v>17</v>
      </c>
      <c s="16" t="s">
        <v>18</v>
      </c>
      <c s="17" t="s">
        <v>995</v>
      </c>
      <c s="6"/>
      <c s="18" t="s">
        <v>996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212</v>
      </c>
      <c s="19"/>
      <c s="19"/>
      <c s="19"/>
      <c s="28">
        <f>0+Q8</f>
      </c>
      <c r="O8">
        <f>0+R8</f>
      </c>
      <c r="Q8">
        <f>0+I9+I13+I17+I21+I25+I29+I33+I37+I41+I45+I49+I53+I57+I61+I65+I69+I73+I77+I81</f>
      </c>
      <c>
        <f>0+O9+O13+O17+O21+O25+O29+O33+O37+O41+O45+O49+O53+O57+O61+O65+O69+O73+O77+O81</f>
      </c>
    </row>
    <row r="9" spans="1:16" ht="25.5">
      <c r="A9" s="25" t="s">
        <v>45</v>
      </c>
      <c s="29" t="s">
        <v>29</v>
      </c>
      <c s="29" t="s">
        <v>997</v>
      </c>
      <c s="25" t="s">
        <v>47</v>
      </c>
      <c s="30" t="s">
        <v>998</v>
      </c>
      <c s="31" t="s">
        <v>102</v>
      </c>
      <c s="32">
        <v>74</v>
      </c>
      <c s="33">
        <v>0</v>
      </c>
      <c s="33">
        <f>ROUND(ROUND(H9,2)*ROUND(G9,3),2)</f>
      </c>
      <c r="O9">
        <f>(I9*21)/100</f>
      </c>
      <c t="s">
        <v>23</v>
      </c>
    </row>
    <row r="10" spans="1:5" ht="12.75">
      <c r="A10" s="34" t="s">
        <v>50</v>
      </c>
      <c r="E10" s="35" t="s">
        <v>999</v>
      </c>
    </row>
    <row r="11" spans="1:5" ht="102">
      <c r="A11" s="36" t="s">
        <v>52</v>
      </c>
      <c r="E11" s="37" t="s">
        <v>1000</v>
      </c>
    </row>
    <row r="12" spans="1:5" ht="63.75">
      <c r="A12" t="s">
        <v>53</v>
      </c>
      <c r="E12" s="35" t="s">
        <v>1001</v>
      </c>
    </row>
    <row r="13" spans="1:16" ht="12.75">
      <c r="A13" s="25" t="s">
        <v>45</v>
      </c>
      <c s="29" t="s">
        <v>23</v>
      </c>
      <c s="29" t="s">
        <v>1002</v>
      </c>
      <c s="25" t="s">
        <v>47</v>
      </c>
      <c s="30" t="s">
        <v>1003</v>
      </c>
      <c s="31" t="s">
        <v>102</v>
      </c>
      <c s="32">
        <v>44</v>
      </c>
      <c s="33">
        <v>0</v>
      </c>
      <c s="33">
        <f>ROUND(ROUND(H13,2)*ROUND(G13,3),2)</f>
      </c>
      <c r="O13">
        <f>(I13*21)/100</f>
      </c>
      <c t="s">
        <v>23</v>
      </c>
    </row>
    <row r="14" spans="1:5" ht="12.75">
      <c r="A14" s="34" t="s">
        <v>50</v>
      </c>
      <c r="E14" s="35" t="s">
        <v>999</v>
      </c>
    </row>
    <row r="15" spans="1:5" ht="12.75">
      <c r="A15" s="36" t="s">
        <v>52</v>
      </c>
      <c r="E15" s="37" t="s">
        <v>1004</v>
      </c>
    </row>
    <row r="16" spans="1:5" ht="25.5">
      <c r="A16" t="s">
        <v>53</v>
      </c>
      <c r="E16" s="35" t="s">
        <v>1005</v>
      </c>
    </row>
    <row r="17" spans="1:16" ht="12.75">
      <c r="A17" s="25" t="s">
        <v>45</v>
      </c>
      <c s="29" t="s">
        <v>22</v>
      </c>
      <c s="29" t="s">
        <v>1006</v>
      </c>
      <c s="25" t="s">
        <v>47</v>
      </c>
      <c s="30" t="s">
        <v>1007</v>
      </c>
      <c s="31" t="s">
        <v>1008</v>
      </c>
      <c s="32">
        <v>11880</v>
      </c>
      <c s="33">
        <v>0</v>
      </c>
      <c s="33">
        <f>ROUND(ROUND(H17,2)*ROUND(G17,3),2)</f>
      </c>
      <c r="O17">
        <f>(I17*21)/100</f>
      </c>
      <c t="s">
        <v>23</v>
      </c>
    </row>
    <row r="18" spans="1:5" ht="12.75">
      <c r="A18" s="34" t="s">
        <v>50</v>
      </c>
      <c r="E18" s="35" t="s">
        <v>999</v>
      </c>
    </row>
    <row r="19" spans="1:5" ht="25.5">
      <c r="A19" s="36" t="s">
        <v>52</v>
      </c>
      <c r="E19" s="37" t="s">
        <v>1009</v>
      </c>
    </row>
    <row r="20" spans="1:5" ht="25.5">
      <c r="A20" t="s">
        <v>53</v>
      </c>
      <c r="E20" s="35" t="s">
        <v>1010</v>
      </c>
    </row>
    <row r="21" spans="1:16" ht="25.5">
      <c r="A21" s="25" t="s">
        <v>45</v>
      </c>
      <c s="29" t="s">
        <v>33</v>
      </c>
      <c s="29" t="s">
        <v>1011</v>
      </c>
      <c s="25" t="s">
        <v>47</v>
      </c>
      <c s="30" t="s">
        <v>1012</v>
      </c>
      <c s="31" t="s">
        <v>102</v>
      </c>
      <c s="32">
        <v>6</v>
      </c>
      <c s="33">
        <v>0</v>
      </c>
      <c s="33">
        <f>ROUND(ROUND(H21,2)*ROUND(G21,3),2)</f>
      </c>
      <c r="O21">
        <f>(I21*21)/100</f>
      </c>
      <c t="s">
        <v>23</v>
      </c>
    </row>
    <row r="22" spans="1:5" ht="12.75">
      <c r="A22" s="34" t="s">
        <v>50</v>
      </c>
      <c r="E22" s="35" t="s">
        <v>47</v>
      </c>
    </row>
    <row r="23" spans="1:5" ht="25.5">
      <c r="A23" s="36" t="s">
        <v>52</v>
      </c>
      <c r="E23" s="37" t="s">
        <v>1013</v>
      </c>
    </row>
    <row r="24" spans="1:5" ht="63.75">
      <c r="A24" t="s">
        <v>53</v>
      </c>
      <c r="E24" s="35" t="s">
        <v>1001</v>
      </c>
    </row>
    <row r="25" spans="1:16" ht="12.75">
      <c r="A25" s="25" t="s">
        <v>45</v>
      </c>
      <c s="29" t="s">
        <v>35</v>
      </c>
      <c s="29" t="s">
        <v>1014</v>
      </c>
      <c s="25" t="s">
        <v>47</v>
      </c>
      <c s="30" t="s">
        <v>1015</v>
      </c>
      <c s="31" t="s">
        <v>102</v>
      </c>
      <c s="32">
        <v>6</v>
      </c>
      <c s="33">
        <v>0</v>
      </c>
      <c s="33">
        <f>ROUND(ROUND(H25,2)*ROUND(G25,3),2)</f>
      </c>
      <c r="O25">
        <f>(I25*21)/100</f>
      </c>
      <c t="s">
        <v>23</v>
      </c>
    </row>
    <row r="26" spans="1:5" ht="12.75">
      <c r="A26" s="34" t="s">
        <v>50</v>
      </c>
      <c r="E26" s="35" t="s">
        <v>999</v>
      </c>
    </row>
    <row r="27" spans="1:5" ht="12.75">
      <c r="A27" s="36" t="s">
        <v>52</v>
      </c>
      <c r="E27" s="37" t="s">
        <v>1016</v>
      </c>
    </row>
    <row r="28" spans="1:5" ht="25.5">
      <c r="A28" t="s">
        <v>53</v>
      </c>
      <c r="E28" s="35" t="s">
        <v>1005</v>
      </c>
    </row>
    <row r="29" spans="1:16" ht="12.75">
      <c r="A29" s="25" t="s">
        <v>45</v>
      </c>
      <c s="29" t="s">
        <v>37</v>
      </c>
      <c s="29" t="s">
        <v>1017</v>
      </c>
      <c s="25" t="s">
        <v>47</v>
      </c>
      <c s="30" t="s">
        <v>1018</v>
      </c>
      <c s="31" t="s">
        <v>1008</v>
      </c>
      <c s="32">
        <v>1620</v>
      </c>
      <c s="33">
        <v>0</v>
      </c>
      <c s="33">
        <f>ROUND(ROUND(H29,2)*ROUND(G29,3),2)</f>
      </c>
      <c r="O29">
        <f>(I29*21)/100</f>
      </c>
      <c t="s">
        <v>23</v>
      </c>
    </row>
    <row r="30" spans="1:5" ht="12.75">
      <c r="A30" s="34" t="s">
        <v>50</v>
      </c>
      <c r="E30" s="35" t="s">
        <v>47</v>
      </c>
    </row>
    <row r="31" spans="1:5" ht="25.5">
      <c r="A31" s="36" t="s">
        <v>52</v>
      </c>
      <c r="E31" s="37" t="s">
        <v>1019</v>
      </c>
    </row>
    <row r="32" spans="1:5" ht="25.5">
      <c r="A32" t="s">
        <v>53</v>
      </c>
      <c r="E32" s="35" t="s">
        <v>1010</v>
      </c>
    </row>
    <row r="33" spans="1:16" ht="12.75">
      <c r="A33" s="25" t="s">
        <v>45</v>
      </c>
      <c s="29" t="s">
        <v>76</v>
      </c>
      <c s="29" t="s">
        <v>1020</v>
      </c>
      <c s="25" t="s">
        <v>47</v>
      </c>
      <c s="30" t="s">
        <v>1021</v>
      </c>
      <c s="31" t="s">
        <v>102</v>
      </c>
      <c s="32">
        <v>2</v>
      </c>
      <c s="33">
        <v>0</v>
      </c>
      <c s="33">
        <f>ROUND(ROUND(H33,2)*ROUND(G33,3),2)</f>
      </c>
      <c r="O33">
        <f>(I33*21)/100</f>
      </c>
      <c t="s">
        <v>23</v>
      </c>
    </row>
    <row r="34" spans="1:5" ht="12.75">
      <c r="A34" s="34" t="s">
        <v>50</v>
      </c>
      <c r="E34" s="35" t="s">
        <v>47</v>
      </c>
    </row>
    <row r="35" spans="1:5" ht="25.5">
      <c r="A35" s="36" t="s">
        <v>52</v>
      </c>
      <c r="E35" s="37" t="s">
        <v>1022</v>
      </c>
    </row>
    <row r="36" spans="1:5" ht="63.75">
      <c r="A36" t="s">
        <v>53</v>
      </c>
      <c r="E36" s="35" t="s">
        <v>1023</v>
      </c>
    </row>
    <row r="37" spans="1:16" ht="12.75">
      <c r="A37" s="25" t="s">
        <v>45</v>
      </c>
      <c s="29" t="s">
        <v>80</v>
      </c>
      <c s="29" t="s">
        <v>1024</v>
      </c>
      <c s="25" t="s">
        <v>47</v>
      </c>
      <c s="30" t="s">
        <v>1025</v>
      </c>
      <c s="31" t="s">
        <v>102</v>
      </c>
      <c s="32">
        <v>2</v>
      </c>
      <c s="33">
        <v>0</v>
      </c>
      <c s="33">
        <f>ROUND(ROUND(H37,2)*ROUND(G37,3),2)</f>
      </c>
      <c r="O37">
        <f>(I37*21)/100</f>
      </c>
      <c t="s">
        <v>23</v>
      </c>
    </row>
    <row r="38" spans="1:5" ht="12.75">
      <c r="A38" s="34" t="s">
        <v>50</v>
      </c>
      <c r="E38" s="35" t="s">
        <v>47</v>
      </c>
    </row>
    <row r="39" spans="1:5" ht="12.75">
      <c r="A39" s="36" t="s">
        <v>52</v>
      </c>
      <c r="E39" s="37" t="s">
        <v>1026</v>
      </c>
    </row>
    <row r="40" spans="1:5" ht="76.5">
      <c r="A40" t="s">
        <v>53</v>
      </c>
      <c r="E40" s="35" t="s">
        <v>1027</v>
      </c>
    </row>
    <row r="41" spans="1:16" ht="12.75">
      <c r="A41" s="25" t="s">
        <v>45</v>
      </c>
      <c s="29" t="s">
        <v>40</v>
      </c>
      <c s="29" t="s">
        <v>1028</v>
      </c>
      <c s="25" t="s">
        <v>47</v>
      </c>
      <c s="30" t="s">
        <v>1029</v>
      </c>
      <c s="31" t="s">
        <v>102</v>
      </c>
      <c s="32">
        <v>2</v>
      </c>
      <c s="33">
        <v>0</v>
      </c>
      <c s="33">
        <f>ROUND(ROUND(H41,2)*ROUND(G41,3),2)</f>
      </c>
      <c r="O41">
        <f>(I41*21)/100</f>
      </c>
      <c t="s">
        <v>23</v>
      </c>
    </row>
    <row r="42" spans="1:5" ht="12.75">
      <c r="A42" s="34" t="s">
        <v>50</v>
      </c>
      <c r="E42" s="35" t="s">
        <v>47</v>
      </c>
    </row>
    <row r="43" spans="1:5" ht="12.75">
      <c r="A43" s="36" t="s">
        <v>52</v>
      </c>
      <c r="E43" s="37" t="s">
        <v>1030</v>
      </c>
    </row>
    <row r="44" spans="1:5" ht="25.5">
      <c r="A44" t="s">
        <v>53</v>
      </c>
      <c r="E44" s="35" t="s">
        <v>1031</v>
      </c>
    </row>
    <row r="45" spans="1:16" ht="12.75">
      <c r="A45" s="25" t="s">
        <v>45</v>
      </c>
      <c s="29" t="s">
        <v>42</v>
      </c>
      <c s="29" t="s">
        <v>1032</v>
      </c>
      <c s="25" t="s">
        <v>47</v>
      </c>
      <c s="30" t="s">
        <v>1033</v>
      </c>
      <c s="31" t="s">
        <v>102</v>
      </c>
      <c s="32">
        <v>2</v>
      </c>
      <c s="33">
        <v>0</v>
      </c>
      <c s="33">
        <f>ROUND(ROUND(H45,2)*ROUND(G45,3),2)</f>
      </c>
      <c r="O45">
        <f>(I45*21)/100</f>
      </c>
      <c t="s">
        <v>23</v>
      </c>
    </row>
    <row r="46" spans="1:5" ht="12.75">
      <c r="A46" s="34" t="s">
        <v>50</v>
      </c>
      <c r="E46" s="35" t="s">
        <v>47</v>
      </c>
    </row>
    <row r="47" spans="1:5" ht="12.75">
      <c r="A47" s="36" t="s">
        <v>52</v>
      </c>
      <c r="E47" s="37" t="s">
        <v>1034</v>
      </c>
    </row>
    <row r="48" spans="1:5" ht="76.5">
      <c r="A48" t="s">
        <v>53</v>
      </c>
      <c r="E48" s="35" t="s">
        <v>1035</v>
      </c>
    </row>
    <row r="49" spans="1:16" ht="12.75">
      <c r="A49" s="25" t="s">
        <v>45</v>
      </c>
      <c s="29" t="s">
        <v>92</v>
      </c>
      <c s="29" t="s">
        <v>1036</v>
      </c>
      <c s="25" t="s">
        <v>47</v>
      </c>
      <c s="30" t="s">
        <v>1037</v>
      </c>
      <c s="31" t="s">
        <v>102</v>
      </c>
      <c s="32">
        <v>2</v>
      </c>
      <c s="33">
        <v>0</v>
      </c>
      <c s="33">
        <f>ROUND(ROUND(H49,2)*ROUND(G49,3),2)</f>
      </c>
      <c r="O49">
        <f>(I49*21)/100</f>
      </c>
      <c t="s">
        <v>23</v>
      </c>
    </row>
    <row r="50" spans="1:5" ht="12.75">
      <c r="A50" s="34" t="s">
        <v>50</v>
      </c>
      <c r="E50" s="35" t="s">
        <v>47</v>
      </c>
    </row>
    <row r="51" spans="1:5" ht="12.75">
      <c r="A51" s="36" t="s">
        <v>52</v>
      </c>
      <c r="E51" s="37" t="s">
        <v>47</v>
      </c>
    </row>
    <row r="52" spans="1:5" ht="25.5">
      <c r="A52" t="s">
        <v>53</v>
      </c>
      <c r="E52" s="35" t="s">
        <v>1031</v>
      </c>
    </row>
    <row r="53" spans="1:16" ht="12.75">
      <c r="A53" s="25" t="s">
        <v>45</v>
      </c>
      <c s="29" t="s">
        <v>98</v>
      </c>
      <c s="29" t="s">
        <v>1038</v>
      </c>
      <c s="25" t="s">
        <v>47</v>
      </c>
      <c s="30" t="s">
        <v>1039</v>
      </c>
      <c s="31" t="s">
        <v>1008</v>
      </c>
      <c s="32">
        <v>270</v>
      </c>
      <c s="33">
        <v>0</v>
      </c>
      <c s="33">
        <f>ROUND(ROUND(H53,2)*ROUND(G53,3),2)</f>
      </c>
      <c r="O53">
        <f>(I53*21)/100</f>
      </c>
      <c t="s">
        <v>23</v>
      </c>
    </row>
    <row r="54" spans="1:5" ht="12.75">
      <c r="A54" s="34" t="s">
        <v>50</v>
      </c>
      <c r="E54" s="35" t="s">
        <v>47</v>
      </c>
    </row>
    <row r="55" spans="1:5" ht="38.25">
      <c r="A55" s="36" t="s">
        <v>52</v>
      </c>
      <c r="E55" s="37" t="s">
        <v>1040</v>
      </c>
    </row>
    <row r="56" spans="1:5" ht="25.5">
      <c r="A56" t="s">
        <v>53</v>
      </c>
      <c r="E56" s="35" t="s">
        <v>1041</v>
      </c>
    </row>
    <row r="57" spans="1:16" ht="12.75">
      <c r="A57" s="25" t="s">
        <v>45</v>
      </c>
      <c s="29" t="s">
        <v>105</v>
      </c>
      <c s="29" t="s">
        <v>1042</v>
      </c>
      <c s="25" t="s">
        <v>47</v>
      </c>
      <c s="30" t="s">
        <v>1043</v>
      </c>
      <c s="31" t="s">
        <v>102</v>
      </c>
      <c s="32">
        <v>2</v>
      </c>
      <c s="33">
        <v>0</v>
      </c>
      <c s="33">
        <f>ROUND(ROUND(H57,2)*ROUND(G57,3),2)</f>
      </c>
      <c r="O57">
        <f>(I57*21)/100</f>
      </c>
      <c t="s">
        <v>23</v>
      </c>
    </row>
    <row r="58" spans="1:5" ht="12.75">
      <c r="A58" s="34" t="s">
        <v>50</v>
      </c>
      <c r="E58" s="35" t="s">
        <v>47</v>
      </c>
    </row>
    <row r="59" spans="1:5" ht="25.5">
      <c r="A59" s="36" t="s">
        <v>52</v>
      </c>
      <c r="E59" s="37" t="s">
        <v>1044</v>
      </c>
    </row>
    <row r="60" spans="1:5" ht="51">
      <c r="A60" t="s">
        <v>53</v>
      </c>
      <c r="E60" s="35" t="s">
        <v>1045</v>
      </c>
    </row>
    <row r="61" spans="1:16" ht="12.75">
      <c r="A61" s="25" t="s">
        <v>45</v>
      </c>
      <c s="29" t="s">
        <v>108</v>
      </c>
      <c s="29" t="s">
        <v>1046</v>
      </c>
      <c s="25" t="s">
        <v>47</v>
      </c>
      <c s="30" t="s">
        <v>1047</v>
      </c>
      <c s="31" t="s">
        <v>102</v>
      </c>
      <c s="32">
        <v>8</v>
      </c>
      <c s="33">
        <v>0</v>
      </c>
      <c s="33">
        <f>ROUND(ROUND(H61,2)*ROUND(G61,3),2)</f>
      </c>
      <c r="O61">
        <f>(I61*21)/100</f>
      </c>
      <c t="s">
        <v>23</v>
      </c>
    </row>
    <row r="62" spans="1:5" ht="12.75">
      <c r="A62" s="34" t="s">
        <v>50</v>
      </c>
      <c r="E62" s="35" t="s">
        <v>47</v>
      </c>
    </row>
    <row r="63" spans="1:5" ht="25.5">
      <c r="A63" s="36" t="s">
        <v>52</v>
      </c>
      <c r="E63" s="37" t="s">
        <v>1048</v>
      </c>
    </row>
    <row r="64" spans="1:5" ht="63.75">
      <c r="A64" t="s">
        <v>53</v>
      </c>
      <c r="E64" s="35" t="s">
        <v>1049</v>
      </c>
    </row>
    <row r="65" spans="1:16" ht="12.75">
      <c r="A65" s="25" t="s">
        <v>45</v>
      </c>
      <c s="29" t="s">
        <v>112</v>
      </c>
      <c s="29" t="s">
        <v>1050</v>
      </c>
      <c s="25" t="s">
        <v>47</v>
      </c>
      <c s="30" t="s">
        <v>1051</v>
      </c>
      <c s="31" t="s">
        <v>102</v>
      </c>
      <c s="32">
        <v>2</v>
      </c>
      <c s="33">
        <v>0</v>
      </c>
      <c s="33">
        <f>ROUND(ROUND(H65,2)*ROUND(G65,3),2)</f>
      </c>
      <c r="O65">
        <f>(I65*21)/100</f>
      </c>
      <c t="s">
        <v>23</v>
      </c>
    </row>
    <row r="66" spans="1:5" ht="12.75">
      <c r="A66" s="34" t="s">
        <v>50</v>
      </c>
      <c r="E66" s="35" t="s">
        <v>47</v>
      </c>
    </row>
    <row r="67" spans="1:5" ht="25.5">
      <c r="A67" s="36" t="s">
        <v>52</v>
      </c>
      <c r="E67" s="37" t="s">
        <v>1044</v>
      </c>
    </row>
    <row r="68" spans="1:5" ht="25.5">
      <c r="A68" t="s">
        <v>53</v>
      </c>
      <c r="E68" s="35" t="s">
        <v>1031</v>
      </c>
    </row>
    <row r="69" spans="1:16" ht="12.75">
      <c r="A69" s="25" t="s">
        <v>45</v>
      </c>
      <c s="29" t="s">
        <v>116</v>
      </c>
      <c s="29" t="s">
        <v>1052</v>
      </c>
      <c s="25" t="s">
        <v>47</v>
      </c>
      <c s="30" t="s">
        <v>1053</v>
      </c>
      <c s="31" t="s">
        <v>102</v>
      </c>
      <c s="32">
        <v>50</v>
      </c>
      <c s="33">
        <v>0</v>
      </c>
      <c s="33">
        <f>ROUND(ROUND(H69,2)*ROUND(G69,3),2)</f>
      </c>
      <c r="O69">
        <f>(I69*21)/100</f>
      </c>
      <c t="s">
        <v>23</v>
      </c>
    </row>
    <row r="70" spans="1:5" ht="12.75">
      <c r="A70" s="34" t="s">
        <v>50</v>
      </c>
      <c r="E70" s="35" t="s">
        <v>47</v>
      </c>
    </row>
    <row r="71" spans="1:5" ht="51">
      <c r="A71" s="36" t="s">
        <v>52</v>
      </c>
      <c r="E71" s="37" t="s">
        <v>1054</v>
      </c>
    </row>
    <row r="72" spans="1:5" ht="51">
      <c r="A72" t="s">
        <v>53</v>
      </c>
      <c r="E72" s="35" t="s">
        <v>1045</v>
      </c>
    </row>
    <row r="73" spans="1:16" ht="12.75">
      <c r="A73" s="25" t="s">
        <v>45</v>
      </c>
      <c s="29" t="s">
        <v>217</v>
      </c>
      <c s="29" t="s">
        <v>1055</v>
      </c>
      <c s="25" t="s">
        <v>47</v>
      </c>
      <c s="30" t="s">
        <v>1056</v>
      </c>
      <c s="31" t="s">
        <v>102</v>
      </c>
      <c s="32">
        <v>700</v>
      </c>
      <c s="33">
        <v>0</v>
      </c>
      <c s="33">
        <f>ROUND(ROUND(H73,2)*ROUND(G73,3),2)</f>
      </c>
      <c r="O73">
        <f>(I73*21)/100</f>
      </c>
      <c t="s">
        <v>23</v>
      </c>
    </row>
    <row r="74" spans="1:5" ht="12.75">
      <c r="A74" s="34" t="s">
        <v>50</v>
      </c>
      <c r="E74" s="35" t="s">
        <v>47</v>
      </c>
    </row>
    <row r="75" spans="1:5" ht="51">
      <c r="A75" s="36" t="s">
        <v>52</v>
      </c>
      <c r="E75" s="37" t="s">
        <v>1057</v>
      </c>
    </row>
    <row r="76" spans="1:5" ht="63.75">
      <c r="A76" t="s">
        <v>53</v>
      </c>
      <c r="E76" s="35" t="s">
        <v>1049</v>
      </c>
    </row>
    <row r="77" spans="1:16" ht="12.75">
      <c r="A77" s="25" t="s">
        <v>45</v>
      </c>
      <c s="29" t="s">
        <v>222</v>
      </c>
      <c s="29" t="s">
        <v>1058</v>
      </c>
      <c s="25" t="s">
        <v>47</v>
      </c>
      <c s="30" t="s">
        <v>1059</v>
      </c>
      <c s="31" t="s">
        <v>102</v>
      </c>
      <c s="32">
        <v>50</v>
      </c>
      <c s="33">
        <v>0</v>
      </c>
      <c s="33">
        <f>ROUND(ROUND(H77,2)*ROUND(G77,3),2)</f>
      </c>
      <c r="O77">
        <f>(I77*21)/100</f>
      </c>
      <c t="s">
        <v>23</v>
      </c>
    </row>
    <row r="78" spans="1:5" ht="12.75">
      <c r="A78" s="34" t="s">
        <v>50</v>
      </c>
      <c r="E78" s="35" t="s">
        <v>47</v>
      </c>
    </row>
    <row r="79" spans="1:5" ht="25.5">
      <c r="A79" s="36" t="s">
        <v>52</v>
      </c>
      <c r="E79" s="37" t="s">
        <v>1060</v>
      </c>
    </row>
    <row r="80" spans="1:5" ht="25.5">
      <c r="A80" t="s">
        <v>53</v>
      </c>
      <c r="E80" s="35" t="s">
        <v>1031</v>
      </c>
    </row>
    <row r="81" spans="1:16" ht="12.75">
      <c r="A81" s="25" t="s">
        <v>45</v>
      </c>
      <c s="29" t="s">
        <v>290</v>
      </c>
      <c s="29" t="s">
        <v>1061</v>
      </c>
      <c s="25" t="s">
        <v>47</v>
      </c>
      <c s="30" t="s">
        <v>1062</v>
      </c>
      <c s="31" t="s">
        <v>102</v>
      </c>
      <c s="32">
        <v>50</v>
      </c>
      <c s="33">
        <v>0</v>
      </c>
      <c s="33">
        <f>ROUND(ROUND(H81,2)*ROUND(G81,3),2)</f>
      </c>
      <c r="O81">
        <f>(I81*21)/100</f>
      </c>
      <c t="s">
        <v>23</v>
      </c>
    </row>
    <row r="82" spans="1:5" ht="12.75">
      <c r="A82" s="34" t="s">
        <v>50</v>
      </c>
      <c r="E82" s="35" t="s">
        <v>1063</v>
      </c>
    </row>
    <row r="83" spans="1:5" ht="38.25">
      <c r="A83" s="36" t="s">
        <v>52</v>
      </c>
      <c r="E83" s="37" t="s">
        <v>1064</v>
      </c>
    </row>
    <row r="84" spans="1:5" ht="51">
      <c r="A84" t="s">
        <v>53</v>
      </c>
      <c r="E84" s="35" t="s">
        <v>1045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0+O10+O15+O48+O57+O106+O135</f>
      </c>
      <c t="s">
        <v>22</v>
      </c>
    </row>
    <row r="3" spans="1:16" ht="15" customHeight="1">
      <c r="A3" t="s">
        <v>12</v>
      </c>
      <c s="12" t="s">
        <v>14</v>
      </c>
      <c s="13" t="s">
        <v>15</v>
      </c>
      <c s="1"/>
      <c s="14" t="s">
        <v>16</v>
      </c>
      <c s="1"/>
      <c s="9"/>
      <c s="8" t="s">
        <v>227</v>
      </c>
      <c s="38">
        <f>0+I10+I15+I48+I57+I106+I135</f>
      </c>
      <c r="O3" t="s">
        <v>19</v>
      </c>
      <c t="s">
        <v>23</v>
      </c>
    </row>
    <row r="4" spans="1:16" ht="15" customHeight="1">
      <c r="A4" t="s">
        <v>17</v>
      </c>
      <c s="12" t="s">
        <v>121</v>
      </c>
      <c s="13" t="s">
        <v>155</v>
      </c>
      <c s="1"/>
      <c s="14" t="s">
        <v>156</v>
      </c>
      <c s="1"/>
      <c s="1"/>
      <c s="11"/>
      <c s="11"/>
      <c r="O4" t="s">
        <v>20</v>
      </c>
      <c t="s">
        <v>23</v>
      </c>
    </row>
    <row r="5" spans="1:16" ht="12.75" customHeight="1">
      <c r="A5" t="s">
        <v>124</v>
      </c>
      <c s="12" t="s">
        <v>121</v>
      </c>
      <c s="13" t="s">
        <v>227</v>
      </c>
      <c s="1"/>
      <c s="14" t="s">
        <v>228</v>
      </c>
      <c s="1"/>
      <c s="1"/>
      <c s="1"/>
      <c s="1"/>
      <c r="O5" t="s">
        <v>21</v>
      </c>
      <c t="s">
        <v>23</v>
      </c>
    </row>
    <row r="6" spans="1:9" ht="12.75" customHeight="1">
      <c r="A6" t="s">
        <v>229</v>
      </c>
      <c s="16" t="s">
        <v>18</v>
      </c>
      <c s="17" t="s">
        <v>227</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2380.428</v>
      </c>
      <c s="33">
        <v>0</v>
      </c>
      <c s="33">
        <f>ROUND(ROUND(H11,2)*ROUND(G11,3),2)</f>
      </c>
      <c r="O11">
        <f>(I11*21)/100</f>
      </c>
      <c t="s">
        <v>23</v>
      </c>
    </row>
    <row r="12" spans="1:5" ht="12.75">
      <c r="A12" s="34" t="s">
        <v>50</v>
      </c>
      <c r="E12" s="35" t="s">
        <v>159</v>
      </c>
    </row>
    <row r="13" spans="1:5" ht="38.25">
      <c r="A13" s="36" t="s">
        <v>52</v>
      </c>
      <c r="E13" s="37" t="s">
        <v>231</v>
      </c>
    </row>
    <row r="14" spans="1:5" ht="25.5">
      <c r="A14" t="s">
        <v>53</v>
      </c>
      <c r="E14" s="35" t="s">
        <v>132</v>
      </c>
    </row>
    <row r="15" spans="1:18" ht="12.75" customHeight="1">
      <c r="A15" s="6" t="s">
        <v>43</v>
      </c>
      <c s="6"/>
      <c s="42" t="s">
        <v>29</v>
      </c>
      <c s="6"/>
      <c s="27" t="s">
        <v>133</v>
      </c>
      <c s="6"/>
      <c s="6"/>
      <c s="6"/>
      <c s="43">
        <f>0+Q15</f>
      </c>
      <c r="O15">
        <f>0+R15</f>
      </c>
      <c r="Q15">
        <f>0+I16+I20+I24+I28+I32+I36+I40+I44</f>
      </c>
      <c>
        <f>0+O16+O20+O24+O28+O32+O36+O40+O44</f>
      </c>
    </row>
    <row r="16" spans="1:16" ht="25.5">
      <c r="A16" s="25" t="s">
        <v>45</v>
      </c>
      <c s="29" t="s">
        <v>23</v>
      </c>
      <c s="29" t="s">
        <v>134</v>
      </c>
      <c s="25" t="s">
        <v>47</v>
      </c>
      <c s="30" t="s">
        <v>135</v>
      </c>
      <c s="31" t="s">
        <v>136</v>
      </c>
      <c s="32">
        <v>494.39</v>
      </c>
      <c s="33">
        <v>0</v>
      </c>
      <c s="33">
        <f>ROUND(ROUND(H16,2)*ROUND(G16,3),2)</f>
      </c>
      <c r="O16">
        <f>(I16*21)/100</f>
      </c>
      <c t="s">
        <v>23</v>
      </c>
    </row>
    <row r="17" spans="1:5" ht="12.75">
      <c r="A17" s="34" t="s">
        <v>50</v>
      </c>
      <c r="E17" s="35" t="s">
        <v>47</v>
      </c>
    </row>
    <row r="18" spans="1:5" ht="63.75">
      <c r="A18" s="36" t="s">
        <v>52</v>
      </c>
      <c r="E18" s="37" t="s">
        <v>232</v>
      </c>
    </row>
    <row r="19" spans="1:5" ht="369.75">
      <c r="A19" t="s">
        <v>53</v>
      </c>
      <c r="E19" s="35" t="s">
        <v>138</v>
      </c>
    </row>
    <row r="20" spans="1:16" ht="25.5">
      <c r="A20" s="25" t="s">
        <v>45</v>
      </c>
      <c s="29" t="s">
        <v>22</v>
      </c>
      <c s="29" t="s">
        <v>134</v>
      </c>
      <c s="25" t="s">
        <v>81</v>
      </c>
      <c s="30" t="s">
        <v>135</v>
      </c>
      <c s="31" t="s">
        <v>136</v>
      </c>
      <c s="32">
        <v>213.07</v>
      </c>
      <c s="33">
        <v>0</v>
      </c>
      <c s="33">
        <f>ROUND(ROUND(H20,2)*ROUND(G20,3),2)</f>
      </c>
      <c r="O20">
        <f>(I20*21)/100</f>
      </c>
      <c t="s">
        <v>23</v>
      </c>
    </row>
    <row r="21" spans="1:5" ht="178.5">
      <c r="A21" s="34" t="s">
        <v>50</v>
      </c>
      <c r="E21" s="35" t="s">
        <v>139</v>
      </c>
    </row>
    <row r="22" spans="1:5" ht="255">
      <c r="A22" s="36" t="s">
        <v>52</v>
      </c>
      <c r="E22" s="37" t="s">
        <v>233</v>
      </c>
    </row>
    <row r="23" spans="1:5" ht="369.75">
      <c r="A23" t="s">
        <v>53</v>
      </c>
      <c r="E23" s="35" t="s">
        <v>138</v>
      </c>
    </row>
    <row r="24" spans="1:16" ht="25.5">
      <c r="A24" s="25" t="s">
        <v>45</v>
      </c>
      <c s="29" t="s">
        <v>33</v>
      </c>
      <c s="29" t="s">
        <v>234</v>
      </c>
      <c s="25" t="s">
        <v>47</v>
      </c>
      <c s="30" t="s">
        <v>235</v>
      </c>
      <c s="31" t="s">
        <v>136</v>
      </c>
      <c s="32">
        <v>615</v>
      </c>
      <c s="33">
        <v>0</v>
      </c>
      <c s="33">
        <f>ROUND(ROUND(H24,2)*ROUND(G24,3),2)</f>
      </c>
      <c r="O24">
        <f>(I24*21)/100</f>
      </c>
      <c t="s">
        <v>23</v>
      </c>
    </row>
    <row r="25" spans="1:5" ht="12.75">
      <c r="A25" s="34" t="s">
        <v>50</v>
      </c>
      <c r="E25" s="35" t="s">
        <v>47</v>
      </c>
    </row>
    <row r="26" spans="1:5" ht="89.25">
      <c r="A26" s="36" t="s">
        <v>52</v>
      </c>
      <c r="E26" s="37" t="s">
        <v>236</v>
      </c>
    </row>
    <row r="27" spans="1:5" ht="318.75">
      <c r="A27" t="s">
        <v>53</v>
      </c>
      <c r="E27" s="35" t="s">
        <v>237</v>
      </c>
    </row>
    <row r="28" spans="1:16" ht="12.75">
      <c r="A28" s="25" t="s">
        <v>45</v>
      </c>
      <c s="29" t="s">
        <v>35</v>
      </c>
      <c s="29" t="s">
        <v>208</v>
      </c>
      <c s="25" t="s">
        <v>47</v>
      </c>
      <c s="30" t="s">
        <v>209</v>
      </c>
      <c s="31" t="s">
        <v>136</v>
      </c>
      <c s="32">
        <v>494.39</v>
      </c>
      <c s="33">
        <v>0</v>
      </c>
      <c s="33">
        <f>ROUND(ROUND(H28,2)*ROUND(G28,3),2)</f>
      </c>
      <c r="O28">
        <f>(I28*21)/100</f>
      </c>
      <c t="s">
        <v>23</v>
      </c>
    </row>
    <row r="29" spans="1:5" ht="12.75">
      <c r="A29" s="34" t="s">
        <v>50</v>
      </c>
      <c r="E29" s="35" t="s">
        <v>47</v>
      </c>
    </row>
    <row r="30" spans="1:5" ht="25.5">
      <c r="A30" s="36" t="s">
        <v>52</v>
      </c>
      <c r="E30" s="37" t="s">
        <v>238</v>
      </c>
    </row>
    <row r="31" spans="1:5" ht="191.25">
      <c r="A31" t="s">
        <v>53</v>
      </c>
      <c r="E31" s="35" t="s">
        <v>211</v>
      </c>
    </row>
    <row r="32" spans="1:16" ht="12.75">
      <c r="A32" s="25" t="s">
        <v>45</v>
      </c>
      <c s="29" t="s">
        <v>37</v>
      </c>
      <c s="29" t="s">
        <v>239</v>
      </c>
      <c s="25" t="s">
        <v>47</v>
      </c>
      <c s="30" t="s">
        <v>240</v>
      </c>
      <c s="31" t="s">
        <v>136</v>
      </c>
      <c s="32">
        <v>79.2</v>
      </c>
      <c s="33">
        <v>0</v>
      </c>
      <c s="33">
        <f>ROUND(ROUND(H32,2)*ROUND(G32,3),2)</f>
      </c>
      <c r="O32">
        <f>(I32*21)/100</f>
      </c>
      <c t="s">
        <v>23</v>
      </c>
    </row>
    <row r="33" spans="1:5" ht="12.75">
      <c r="A33" s="34" t="s">
        <v>50</v>
      </c>
      <c r="E33" s="35" t="s">
        <v>241</v>
      </c>
    </row>
    <row r="34" spans="1:5" ht="140.25">
      <c r="A34" s="36" t="s">
        <v>52</v>
      </c>
      <c r="E34" s="37" t="s">
        <v>242</v>
      </c>
    </row>
    <row r="35" spans="1:5" ht="229.5">
      <c r="A35" t="s">
        <v>53</v>
      </c>
      <c r="E35" s="35" t="s">
        <v>243</v>
      </c>
    </row>
    <row r="36" spans="1:16" ht="12.75">
      <c r="A36" s="25" t="s">
        <v>45</v>
      </c>
      <c s="29" t="s">
        <v>76</v>
      </c>
      <c s="29" t="s">
        <v>244</v>
      </c>
      <c s="25" t="s">
        <v>47</v>
      </c>
      <c s="30" t="s">
        <v>245</v>
      </c>
      <c s="31" t="s">
        <v>136</v>
      </c>
      <c s="32">
        <v>46.2</v>
      </c>
      <c s="33">
        <v>0</v>
      </c>
      <c s="33">
        <f>ROUND(ROUND(H36,2)*ROUND(G36,3),2)</f>
      </c>
      <c r="O36">
        <f>(I36*21)/100</f>
      </c>
      <c t="s">
        <v>23</v>
      </c>
    </row>
    <row r="37" spans="1:5" ht="25.5">
      <c r="A37" s="34" t="s">
        <v>50</v>
      </c>
      <c r="E37" s="35" t="s">
        <v>246</v>
      </c>
    </row>
    <row r="38" spans="1:5" ht="76.5">
      <c r="A38" s="36" t="s">
        <v>52</v>
      </c>
      <c r="E38" s="37" t="s">
        <v>247</v>
      </c>
    </row>
    <row r="39" spans="1:5" ht="293.25">
      <c r="A39" t="s">
        <v>53</v>
      </c>
      <c r="E39" s="35" t="s">
        <v>248</v>
      </c>
    </row>
    <row r="40" spans="1:16" ht="12.75">
      <c r="A40" s="25" t="s">
        <v>45</v>
      </c>
      <c s="29" t="s">
        <v>80</v>
      </c>
      <c s="29" t="s">
        <v>249</v>
      </c>
      <c s="25" t="s">
        <v>47</v>
      </c>
      <c s="30" t="s">
        <v>250</v>
      </c>
      <c s="31" t="s">
        <v>151</v>
      </c>
      <c s="32">
        <v>3803</v>
      </c>
      <c s="33">
        <v>0</v>
      </c>
      <c s="33">
        <f>ROUND(ROUND(H40,2)*ROUND(G40,3),2)</f>
      </c>
      <c r="O40">
        <f>(I40*21)/100</f>
      </c>
      <c t="s">
        <v>23</v>
      </c>
    </row>
    <row r="41" spans="1:5" ht="12.75">
      <c r="A41" s="34" t="s">
        <v>50</v>
      </c>
      <c r="E41" s="35" t="s">
        <v>47</v>
      </c>
    </row>
    <row r="42" spans="1:5" ht="25.5">
      <c r="A42" s="36" t="s">
        <v>52</v>
      </c>
      <c r="E42" s="37" t="s">
        <v>251</v>
      </c>
    </row>
    <row r="43" spans="1:5" ht="25.5">
      <c r="A43" t="s">
        <v>53</v>
      </c>
      <c r="E43" s="35" t="s">
        <v>252</v>
      </c>
    </row>
    <row r="44" spans="1:16" ht="12.75">
      <c r="A44" s="25" t="s">
        <v>45</v>
      </c>
      <c s="29" t="s">
        <v>40</v>
      </c>
      <c s="29" t="s">
        <v>253</v>
      </c>
      <c s="25" t="s">
        <v>47</v>
      </c>
      <c s="30" t="s">
        <v>254</v>
      </c>
      <c s="31" t="s">
        <v>151</v>
      </c>
      <c s="32">
        <v>267.5</v>
      </c>
      <c s="33">
        <v>0</v>
      </c>
      <c s="33">
        <f>ROUND(ROUND(H44,2)*ROUND(G44,3),2)</f>
      </c>
      <c r="O44">
        <f>(I44*21)/100</f>
      </c>
      <c t="s">
        <v>23</v>
      </c>
    </row>
    <row r="45" spans="1:5" ht="25.5">
      <c r="A45" s="34" t="s">
        <v>50</v>
      </c>
      <c r="E45" s="35" t="s">
        <v>255</v>
      </c>
    </row>
    <row r="46" spans="1:5" ht="114.75">
      <c r="A46" s="36" t="s">
        <v>52</v>
      </c>
      <c r="E46" s="37" t="s">
        <v>256</v>
      </c>
    </row>
    <row r="47" spans="1:5" ht="12.75">
      <c r="A47" t="s">
        <v>53</v>
      </c>
      <c r="E47" s="35" t="s">
        <v>257</v>
      </c>
    </row>
    <row r="48" spans="1:18" ht="12.75" customHeight="1">
      <c r="A48" s="6" t="s">
        <v>43</v>
      </c>
      <c s="6"/>
      <c s="42" t="s">
        <v>23</v>
      </c>
      <c s="6"/>
      <c s="27" t="s">
        <v>148</v>
      </c>
      <c s="6"/>
      <c s="6"/>
      <c s="6"/>
      <c s="43">
        <f>0+Q48</f>
      </c>
      <c r="O48">
        <f>0+R48</f>
      </c>
      <c r="Q48">
        <f>0+I49+I53</f>
      </c>
      <c>
        <f>0+O49+O53</f>
      </c>
    </row>
    <row r="49" spans="1:16" ht="12.75">
      <c r="A49" s="25" t="s">
        <v>45</v>
      </c>
      <c s="29" t="s">
        <v>42</v>
      </c>
      <c s="29" t="s">
        <v>258</v>
      </c>
      <c s="25" t="s">
        <v>47</v>
      </c>
      <c s="30" t="s">
        <v>259</v>
      </c>
      <c s="31" t="s">
        <v>151</v>
      </c>
      <c s="32">
        <v>4025</v>
      </c>
      <c s="33">
        <v>0</v>
      </c>
      <c s="33">
        <f>ROUND(ROUND(H49,2)*ROUND(G49,3),2)</f>
      </c>
      <c r="O49">
        <f>(I49*21)/100</f>
      </c>
      <c t="s">
        <v>23</v>
      </c>
    </row>
    <row r="50" spans="1:5" ht="12.75">
      <c r="A50" s="34" t="s">
        <v>50</v>
      </c>
      <c r="E50" s="35" t="s">
        <v>47</v>
      </c>
    </row>
    <row r="51" spans="1:5" ht="76.5">
      <c r="A51" s="36" t="s">
        <v>52</v>
      </c>
      <c r="E51" s="37" t="s">
        <v>260</v>
      </c>
    </row>
    <row r="52" spans="1:5" ht="25.5">
      <c r="A52" t="s">
        <v>53</v>
      </c>
      <c r="E52" s="35" t="s">
        <v>261</v>
      </c>
    </row>
    <row r="53" spans="1:16" ht="12.75">
      <c r="A53" s="25" t="s">
        <v>45</v>
      </c>
      <c s="29" t="s">
        <v>92</v>
      </c>
      <c s="29" t="s">
        <v>262</v>
      </c>
      <c s="25" t="s">
        <v>47</v>
      </c>
      <c s="30" t="s">
        <v>263</v>
      </c>
      <c s="31" t="s">
        <v>186</v>
      </c>
      <c s="32">
        <v>1610</v>
      </c>
      <c s="33">
        <v>0</v>
      </c>
      <c s="33">
        <f>ROUND(ROUND(H53,2)*ROUND(G53,3),2)</f>
      </c>
      <c r="O53">
        <f>(I53*21)/100</f>
      </c>
      <c t="s">
        <v>23</v>
      </c>
    </row>
    <row r="54" spans="1:5" ht="12.75">
      <c r="A54" s="34" t="s">
        <v>50</v>
      </c>
      <c r="E54" s="35" t="s">
        <v>47</v>
      </c>
    </row>
    <row r="55" spans="1:5" ht="76.5">
      <c r="A55" s="36" t="s">
        <v>52</v>
      </c>
      <c r="E55" s="37" t="s">
        <v>264</v>
      </c>
    </row>
    <row r="56" spans="1:5" ht="165.75">
      <c r="A56" t="s">
        <v>53</v>
      </c>
      <c r="E56" s="35" t="s">
        <v>265</v>
      </c>
    </row>
    <row r="57" spans="1:18" ht="12.75" customHeight="1">
      <c r="A57" s="6" t="s">
        <v>43</v>
      </c>
      <c s="6"/>
      <c s="42" t="s">
        <v>35</v>
      </c>
      <c s="6"/>
      <c s="27" t="s">
        <v>266</v>
      </c>
      <c s="6"/>
      <c s="6"/>
      <c s="6"/>
      <c s="43">
        <f>0+Q57</f>
      </c>
      <c r="O57">
        <f>0+R57</f>
      </c>
      <c r="Q57">
        <f>0+I58+I62+I66+I70+I74+I78+I82+I86+I90+I94+I98+I102</f>
      </c>
      <c>
        <f>0+O58+O62+O66+O70+O74+O78+O82+O86+O90+O94+O98+O102</f>
      </c>
    </row>
    <row r="58" spans="1:16" ht="12.75">
      <c r="A58" s="25" t="s">
        <v>45</v>
      </c>
      <c s="29" t="s">
        <v>98</v>
      </c>
      <c s="29" t="s">
        <v>267</v>
      </c>
      <c s="25" t="s">
        <v>47</v>
      </c>
      <c s="30" t="s">
        <v>268</v>
      </c>
      <c s="31" t="s">
        <v>151</v>
      </c>
      <c s="32">
        <v>3697</v>
      </c>
      <c s="33">
        <v>0</v>
      </c>
      <c s="33">
        <f>ROUND(ROUND(H58,2)*ROUND(G58,3),2)</f>
      </c>
      <c r="O58">
        <f>(I58*21)/100</f>
      </c>
      <c t="s">
        <v>23</v>
      </c>
    </row>
    <row r="59" spans="1:5" ht="12.75">
      <c r="A59" s="34" t="s">
        <v>50</v>
      </c>
      <c r="E59" s="35" t="s">
        <v>47</v>
      </c>
    </row>
    <row r="60" spans="1:5" ht="102">
      <c r="A60" s="36" t="s">
        <v>52</v>
      </c>
      <c r="E60" s="37" t="s">
        <v>269</v>
      </c>
    </row>
    <row r="61" spans="1:5" ht="127.5">
      <c r="A61" t="s">
        <v>53</v>
      </c>
      <c r="E61" s="35" t="s">
        <v>270</v>
      </c>
    </row>
    <row r="62" spans="1:16" ht="12.75">
      <c r="A62" s="25" t="s">
        <v>45</v>
      </c>
      <c s="29" t="s">
        <v>105</v>
      </c>
      <c s="29" t="s">
        <v>267</v>
      </c>
      <c s="25" t="s">
        <v>81</v>
      </c>
      <c s="30" t="s">
        <v>268</v>
      </c>
      <c s="31" t="s">
        <v>151</v>
      </c>
      <c s="32">
        <v>1639</v>
      </c>
      <c s="33">
        <v>0</v>
      </c>
      <c s="33">
        <f>ROUND(ROUND(H62,2)*ROUND(G62,3),2)</f>
      </c>
      <c r="O62">
        <f>(I62*21)/100</f>
      </c>
      <c t="s">
        <v>23</v>
      </c>
    </row>
    <row r="63" spans="1:5" ht="178.5">
      <c r="A63" s="34" t="s">
        <v>50</v>
      </c>
      <c r="E63" s="35" t="s">
        <v>139</v>
      </c>
    </row>
    <row r="64" spans="1:5" ht="242.25">
      <c r="A64" s="36" t="s">
        <v>52</v>
      </c>
      <c r="E64" s="37" t="s">
        <v>271</v>
      </c>
    </row>
    <row r="65" spans="1:5" ht="127.5">
      <c r="A65" t="s">
        <v>53</v>
      </c>
      <c r="E65" s="35" t="s">
        <v>270</v>
      </c>
    </row>
    <row r="66" spans="1:16" ht="12.75">
      <c r="A66" s="25" t="s">
        <v>45</v>
      </c>
      <c s="29" t="s">
        <v>108</v>
      </c>
      <c s="29" t="s">
        <v>272</v>
      </c>
      <c s="25" t="s">
        <v>47</v>
      </c>
      <c s="30" t="s">
        <v>273</v>
      </c>
      <c s="31" t="s">
        <v>151</v>
      </c>
      <c s="32">
        <v>3803</v>
      </c>
      <c s="33">
        <v>0</v>
      </c>
      <c s="33">
        <f>ROUND(ROUND(H66,2)*ROUND(G66,3),2)</f>
      </c>
      <c r="O66">
        <f>(I66*21)/100</f>
      </c>
      <c t="s">
        <v>23</v>
      </c>
    </row>
    <row r="67" spans="1:5" ht="12.75">
      <c r="A67" s="34" t="s">
        <v>50</v>
      </c>
      <c r="E67" s="35" t="s">
        <v>274</v>
      </c>
    </row>
    <row r="68" spans="1:5" ht="102">
      <c r="A68" s="36" t="s">
        <v>52</v>
      </c>
      <c r="E68" s="37" t="s">
        <v>275</v>
      </c>
    </row>
    <row r="69" spans="1:5" ht="51">
      <c r="A69" t="s">
        <v>53</v>
      </c>
      <c r="E69" s="35" t="s">
        <v>276</v>
      </c>
    </row>
    <row r="70" spans="1:16" ht="12.75">
      <c r="A70" s="25" t="s">
        <v>45</v>
      </c>
      <c s="29" t="s">
        <v>112</v>
      </c>
      <c s="29" t="s">
        <v>272</v>
      </c>
      <c s="25" t="s">
        <v>81</v>
      </c>
      <c s="30" t="s">
        <v>273</v>
      </c>
      <c s="31" t="s">
        <v>151</v>
      </c>
      <c s="32">
        <v>1639</v>
      </c>
      <c s="33">
        <v>0</v>
      </c>
      <c s="33">
        <f>ROUND(ROUND(H70,2)*ROUND(G70,3),2)</f>
      </c>
      <c r="O70">
        <f>(I70*21)/100</f>
      </c>
      <c t="s">
        <v>23</v>
      </c>
    </row>
    <row r="71" spans="1:5" ht="178.5">
      <c r="A71" s="34" t="s">
        <v>50</v>
      </c>
      <c r="E71" s="35" t="s">
        <v>139</v>
      </c>
    </row>
    <row r="72" spans="1:5" ht="242.25">
      <c r="A72" s="36" t="s">
        <v>52</v>
      </c>
      <c r="E72" s="37" t="s">
        <v>277</v>
      </c>
    </row>
    <row r="73" spans="1:5" ht="51">
      <c r="A73" t="s">
        <v>53</v>
      </c>
      <c r="E73" s="35" t="s">
        <v>276</v>
      </c>
    </row>
    <row r="74" spans="1:16" ht="12.75">
      <c r="A74" s="25" t="s">
        <v>45</v>
      </c>
      <c s="29" t="s">
        <v>116</v>
      </c>
      <c s="29" t="s">
        <v>278</v>
      </c>
      <c s="25" t="s">
        <v>47</v>
      </c>
      <c s="30" t="s">
        <v>279</v>
      </c>
      <c s="31" t="s">
        <v>151</v>
      </c>
      <c s="32">
        <v>267.5</v>
      </c>
      <c s="33">
        <v>0</v>
      </c>
      <c s="33">
        <f>ROUND(ROUND(H74,2)*ROUND(G74,3),2)</f>
      </c>
      <c r="O74">
        <f>(I74*21)/100</f>
      </c>
      <c t="s">
        <v>23</v>
      </c>
    </row>
    <row r="75" spans="1:5" ht="12.75">
      <c r="A75" s="34" t="s">
        <v>50</v>
      </c>
      <c r="E75" s="35" t="s">
        <v>47</v>
      </c>
    </row>
    <row r="76" spans="1:5" ht="76.5">
      <c r="A76" s="36" t="s">
        <v>52</v>
      </c>
      <c r="E76" s="37" t="s">
        <v>280</v>
      </c>
    </row>
    <row r="77" spans="1:5" ht="102">
      <c r="A77" t="s">
        <v>53</v>
      </c>
      <c r="E77" s="35" t="s">
        <v>281</v>
      </c>
    </row>
    <row r="78" spans="1:16" ht="12.75">
      <c r="A78" s="25" t="s">
        <v>45</v>
      </c>
      <c s="29" t="s">
        <v>217</v>
      </c>
      <c s="29" t="s">
        <v>282</v>
      </c>
      <c s="25" t="s">
        <v>47</v>
      </c>
      <c s="30" t="s">
        <v>283</v>
      </c>
      <c s="31" t="s">
        <v>151</v>
      </c>
      <c s="32">
        <v>4965</v>
      </c>
      <c s="33">
        <v>0</v>
      </c>
      <c s="33">
        <f>ROUND(ROUND(H78,2)*ROUND(G78,3),2)</f>
      </c>
      <c r="O78">
        <f>(I78*21)/100</f>
      </c>
      <c t="s">
        <v>23</v>
      </c>
    </row>
    <row r="79" spans="1:5" ht="51">
      <c r="A79" s="34" t="s">
        <v>50</v>
      </c>
      <c r="E79" s="35" t="s">
        <v>284</v>
      </c>
    </row>
    <row r="80" spans="1:5" ht="12.75">
      <c r="A80" s="36" t="s">
        <v>52</v>
      </c>
      <c r="E80" s="37" t="s">
        <v>285</v>
      </c>
    </row>
    <row r="81" spans="1:5" ht="51">
      <c r="A81" t="s">
        <v>53</v>
      </c>
      <c r="E81" s="35" t="s">
        <v>286</v>
      </c>
    </row>
    <row r="82" spans="1:16" ht="12.75">
      <c r="A82" s="25" t="s">
        <v>45</v>
      </c>
      <c s="29" t="s">
        <v>222</v>
      </c>
      <c s="29" t="s">
        <v>287</v>
      </c>
      <c s="25" t="s">
        <v>47</v>
      </c>
      <c s="30" t="s">
        <v>288</v>
      </c>
      <c s="31" t="s">
        <v>151</v>
      </c>
      <c s="32">
        <v>4965</v>
      </c>
      <c s="33">
        <v>0</v>
      </c>
      <c s="33">
        <f>ROUND(ROUND(H82,2)*ROUND(G82,3),2)</f>
      </c>
      <c r="O82">
        <f>(I82*21)/100</f>
      </c>
      <c t="s">
        <v>23</v>
      </c>
    </row>
    <row r="83" spans="1:5" ht="51">
      <c r="A83" s="34" t="s">
        <v>50</v>
      </c>
      <c r="E83" s="35" t="s">
        <v>289</v>
      </c>
    </row>
    <row r="84" spans="1:5" ht="12.75">
      <c r="A84" s="36" t="s">
        <v>52</v>
      </c>
      <c r="E84" s="37" t="s">
        <v>285</v>
      </c>
    </row>
    <row r="85" spans="1:5" ht="51">
      <c r="A85" t="s">
        <v>53</v>
      </c>
      <c r="E85" s="35" t="s">
        <v>286</v>
      </c>
    </row>
    <row r="86" spans="1:16" ht="12.75">
      <c r="A86" s="25" t="s">
        <v>45</v>
      </c>
      <c s="29" t="s">
        <v>290</v>
      </c>
      <c s="29" t="s">
        <v>291</v>
      </c>
      <c s="25" t="s">
        <v>47</v>
      </c>
      <c s="30" t="s">
        <v>292</v>
      </c>
      <c s="31" t="s">
        <v>151</v>
      </c>
      <c s="32">
        <v>4965</v>
      </c>
      <c s="33">
        <v>0</v>
      </c>
      <c s="33">
        <f>ROUND(ROUND(H86,2)*ROUND(G86,3),2)</f>
      </c>
      <c r="O86">
        <f>(I86*21)/100</f>
      </c>
      <c t="s">
        <v>23</v>
      </c>
    </row>
    <row r="87" spans="1:5" ht="51">
      <c r="A87" s="34" t="s">
        <v>50</v>
      </c>
      <c r="E87" s="35" t="s">
        <v>293</v>
      </c>
    </row>
    <row r="88" spans="1:5" ht="12.75">
      <c r="A88" s="36" t="s">
        <v>52</v>
      </c>
      <c r="E88" s="37" t="s">
        <v>285</v>
      </c>
    </row>
    <row r="89" spans="1:5" ht="51">
      <c r="A89" t="s">
        <v>53</v>
      </c>
      <c r="E89" s="35" t="s">
        <v>286</v>
      </c>
    </row>
    <row r="90" spans="1:16" ht="12.75">
      <c r="A90" s="25" t="s">
        <v>45</v>
      </c>
      <c s="29" t="s">
        <v>294</v>
      </c>
      <c s="29" t="s">
        <v>295</v>
      </c>
      <c s="25" t="s">
        <v>47</v>
      </c>
      <c s="30" t="s">
        <v>296</v>
      </c>
      <c s="31" t="s">
        <v>151</v>
      </c>
      <c s="32">
        <v>4965</v>
      </c>
      <c s="33">
        <v>0</v>
      </c>
      <c s="33">
        <f>ROUND(ROUND(H90,2)*ROUND(G90,3),2)</f>
      </c>
      <c r="O90">
        <f>(I90*21)/100</f>
      </c>
      <c t="s">
        <v>23</v>
      </c>
    </row>
    <row r="91" spans="1:5" ht="12.75">
      <c r="A91" s="34" t="s">
        <v>50</v>
      </c>
      <c r="E91" s="35" t="s">
        <v>297</v>
      </c>
    </row>
    <row r="92" spans="1:5" ht="127.5">
      <c r="A92" s="36" t="s">
        <v>52</v>
      </c>
      <c r="E92" s="37" t="s">
        <v>298</v>
      </c>
    </row>
    <row r="93" spans="1:5" ht="140.25">
      <c r="A93" t="s">
        <v>53</v>
      </c>
      <c r="E93" s="35" t="s">
        <v>299</v>
      </c>
    </row>
    <row r="94" spans="1:16" ht="12.75">
      <c r="A94" s="25" t="s">
        <v>45</v>
      </c>
      <c s="29" t="s">
        <v>300</v>
      </c>
      <c s="29" t="s">
        <v>301</v>
      </c>
      <c s="25" t="s">
        <v>47</v>
      </c>
      <c s="30" t="s">
        <v>302</v>
      </c>
      <c s="31" t="s">
        <v>151</v>
      </c>
      <c s="32">
        <v>4997.2</v>
      </c>
      <c s="33">
        <v>0</v>
      </c>
      <c s="33">
        <f>ROUND(ROUND(H94,2)*ROUND(G94,3),2)</f>
      </c>
      <c r="O94">
        <f>(I94*21)/100</f>
      </c>
      <c t="s">
        <v>23</v>
      </c>
    </row>
    <row r="95" spans="1:5" ht="12.75">
      <c r="A95" s="34" t="s">
        <v>50</v>
      </c>
      <c r="E95" s="35" t="s">
        <v>303</v>
      </c>
    </row>
    <row r="96" spans="1:5" ht="153">
      <c r="A96" s="36" t="s">
        <v>52</v>
      </c>
      <c r="E96" s="37" t="s">
        <v>304</v>
      </c>
    </row>
    <row r="97" spans="1:5" ht="140.25">
      <c r="A97" t="s">
        <v>53</v>
      </c>
      <c r="E97" s="35" t="s">
        <v>299</v>
      </c>
    </row>
    <row r="98" spans="1:16" ht="12.75">
      <c r="A98" s="25" t="s">
        <v>45</v>
      </c>
      <c s="29" t="s">
        <v>305</v>
      </c>
      <c s="29" t="s">
        <v>306</v>
      </c>
      <c s="25" t="s">
        <v>47</v>
      </c>
      <c s="30" t="s">
        <v>307</v>
      </c>
      <c s="31" t="s">
        <v>151</v>
      </c>
      <c s="32">
        <v>5034</v>
      </c>
      <c s="33">
        <v>0</v>
      </c>
      <c s="33">
        <f>ROUND(ROUND(H98,2)*ROUND(G98,3),2)</f>
      </c>
      <c r="O98">
        <f>(I98*21)/100</f>
      </c>
      <c t="s">
        <v>23</v>
      </c>
    </row>
    <row r="99" spans="1:5" ht="12.75">
      <c r="A99" s="34" t="s">
        <v>50</v>
      </c>
      <c r="E99" s="35" t="s">
        <v>308</v>
      </c>
    </row>
    <row r="100" spans="1:5" ht="153">
      <c r="A100" s="36" t="s">
        <v>52</v>
      </c>
      <c r="E100" s="37" t="s">
        <v>309</v>
      </c>
    </row>
    <row r="101" spans="1:5" ht="140.25">
      <c r="A101" t="s">
        <v>53</v>
      </c>
      <c r="E101" s="35" t="s">
        <v>299</v>
      </c>
    </row>
    <row r="102" spans="1:16" ht="12.75">
      <c r="A102" s="25" t="s">
        <v>45</v>
      </c>
      <c s="29" t="s">
        <v>310</v>
      </c>
      <c s="29" t="s">
        <v>311</v>
      </c>
      <c s="25" t="s">
        <v>47</v>
      </c>
      <c s="30" t="s">
        <v>312</v>
      </c>
      <c s="31" t="s">
        <v>151</v>
      </c>
      <c s="32">
        <v>38.4</v>
      </c>
      <c s="33">
        <v>0</v>
      </c>
      <c s="33">
        <f>ROUND(ROUND(H102,2)*ROUND(G102,3),2)</f>
      </c>
      <c r="O102">
        <f>(I102*21)/100</f>
      </c>
      <c t="s">
        <v>23</v>
      </c>
    </row>
    <row r="103" spans="1:5" ht="12.75">
      <c r="A103" s="34" t="s">
        <v>50</v>
      </c>
      <c r="E103" s="35" t="s">
        <v>47</v>
      </c>
    </row>
    <row r="104" spans="1:5" ht="38.25">
      <c r="A104" s="36" t="s">
        <v>52</v>
      </c>
      <c r="E104" s="37" t="s">
        <v>313</v>
      </c>
    </row>
    <row r="105" spans="1:5" ht="153">
      <c r="A105" t="s">
        <v>53</v>
      </c>
      <c r="E105" s="35" t="s">
        <v>314</v>
      </c>
    </row>
    <row r="106" spans="1:18" ht="12.75" customHeight="1">
      <c r="A106" s="6" t="s">
        <v>43</v>
      </c>
      <c s="6"/>
      <c s="42" t="s">
        <v>80</v>
      </c>
      <c s="6"/>
      <c s="27" t="s">
        <v>315</v>
      </c>
      <c s="6"/>
      <c s="6"/>
      <c s="6"/>
      <c s="43">
        <f>0+Q106</f>
      </c>
      <c r="O106">
        <f>0+R106</f>
      </c>
      <c r="Q106">
        <f>0+I107+I111+I115+I119+I123+I127+I131</f>
      </c>
      <c>
        <f>0+O107+O111+O115+O119+O123+O127+O131</f>
      </c>
    </row>
    <row r="107" spans="1:16" ht="12.75">
      <c r="A107" s="25" t="s">
        <v>45</v>
      </c>
      <c s="29" t="s">
        <v>316</v>
      </c>
      <c s="29" t="s">
        <v>317</v>
      </c>
      <c s="25" t="s">
        <v>47</v>
      </c>
      <c s="30" t="s">
        <v>318</v>
      </c>
      <c s="31" t="s">
        <v>186</v>
      </c>
      <c s="32">
        <v>55</v>
      </c>
      <c s="33">
        <v>0</v>
      </c>
      <c s="33">
        <f>ROUND(ROUND(H107,2)*ROUND(G107,3),2)</f>
      </c>
      <c r="O107">
        <f>(I107*21)/100</f>
      </c>
      <c t="s">
        <v>23</v>
      </c>
    </row>
    <row r="108" spans="1:5" ht="12.75">
      <c r="A108" s="34" t="s">
        <v>50</v>
      </c>
      <c r="E108" s="35" t="s">
        <v>319</v>
      </c>
    </row>
    <row r="109" spans="1:5" ht="51">
      <c r="A109" s="36" t="s">
        <v>52</v>
      </c>
      <c r="E109" s="37" t="s">
        <v>320</v>
      </c>
    </row>
    <row r="110" spans="1:5" ht="255">
      <c r="A110" t="s">
        <v>53</v>
      </c>
      <c r="E110" s="35" t="s">
        <v>321</v>
      </c>
    </row>
    <row r="111" spans="1:16" ht="12.75">
      <c r="A111" s="25" t="s">
        <v>45</v>
      </c>
      <c s="29" t="s">
        <v>322</v>
      </c>
      <c s="29" t="s">
        <v>323</v>
      </c>
      <c s="25" t="s">
        <v>47</v>
      </c>
      <c s="30" t="s">
        <v>324</v>
      </c>
      <c s="31" t="s">
        <v>102</v>
      </c>
      <c s="32">
        <v>11</v>
      </c>
      <c s="33">
        <v>0</v>
      </c>
      <c s="33">
        <f>ROUND(ROUND(H111,2)*ROUND(G111,3),2)</f>
      </c>
      <c r="O111">
        <f>(I111*21)/100</f>
      </c>
      <c t="s">
        <v>23</v>
      </c>
    </row>
    <row r="112" spans="1:5" ht="12.75">
      <c r="A112" s="34" t="s">
        <v>50</v>
      </c>
      <c r="E112" s="35" t="s">
        <v>47</v>
      </c>
    </row>
    <row r="113" spans="1:5" ht="51">
      <c r="A113" s="36" t="s">
        <v>52</v>
      </c>
      <c r="E113" s="37" t="s">
        <v>220</v>
      </c>
    </row>
    <row r="114" spans="1:5" ht="25.5">
      <c r="A114" t="s">
        <v>53</v>
      </c>
      <c r="E114" s="35" t="s">
        <v>325</v>
      </c>
    </row>
    <row r="115" spans="1:16" ht="12.75">
      <c r="A115" s="25" t="s">
        <v>45</v>
      </c>
      <c s="29" t="s">
        <v>326</v>
      </c>
      <c s="29" t="s">
        <v>327</v>
      </c>
      <c s="25" t="s">
        <v>47</v>
      </c>
      <c s="30" t="s">
        <v>328</v>
      </c>
      <c s="31" t="s">
        <v>102</v>
      </c>
      <c s="32">
        <v>11</v>
      </c>
      <c s="33">
        <v>0</v>
      </c>
      <c s="33">
        <f>ROUND(ROUND(H115,2)*ROUND(G115,3),2)</f>
      </c>
      <c r="O115">
        <f>(I115*21)/100</f>
      </c>
      <c t="s">
        <v>23</v>
      </c>
    </row>
    <row r="116" spans="1:5" ht="25.5">
      <c r="A116" s="34" t="s">
        <v>50</v>
      </c>
      <c r="E116" s="35" t="s">
        <v>329</v>
      </c>
    </row>
    <row r="117" spans="1:5" ht="51">
      <c r="A117" s="36" t="s">
        <v>52</v>
      </c>
      <c r="E117" s="37" t="s">
        <v>220</v>
      </c>
    </row>
    <row r="118" spans="1:5" ht="76.5">
      <c r="A118" t="s">
        <v>53</v>
      </c>
      <c r="E118" s="35" t="s">
        <v>330</v>
      </c>
    </row>
    <row r="119" spans="1:16" ht="12.75">
      <c r="A119" s="25" t="s">
        <v>45</v>
      </c>
      <c s="29" t="s">
        <v>331</v>
      </c>
      <c s="29" t="s">
        <v>332</v>
      </c>
      <c s="25" t="s">
        <v>47</v>
      </c>
      <c s="30" t="s">
        <v>333</v>
      </c>
      <c s="31" t="s">
        <v>102</v>
      </c>
      <c s="32">
        <v>19</v>
      </c>
      <c s="33">
        <v>0</v>
      </c>
      <c s="33">
        <f>ROUND(ROUND(H119,2)*ROUND(G119,3),2)</f>
      </c>
      <c r="O119">
        <f>(I119*21)/100</f>
      </c>
      <c t="s">
        <v>23</v>
      </c>
    </row>
    <row r="120" spans="1:5" ht="12.75">
      <c r="A120" s="34" t="s">
        <v>50</v>
      </c>
      <c r="E120" s="35" t="s">
        <v>334</v>
      </c>
    </row>
    <row r="121" spans="1:5" ht="25.5">
      <c r="A121" s="36" t="s">
        <v>52</v>
      </c>
      <c r="E121" s="37" t="s">
        <v>335</v>
      </c>
    </row>
    <row r="122" spans="1:5" ht="12.75">
      <c r="A122" t="s">
        <v>53</v>
      </c>
      <c r="E122" s="35" t="s">
        <v>336</v>
      </c>
    </row>
    <row r="123" spans="1:16" ht="12.75">
      <c r="A123" s="25" t="s">
        <v>45</v>
      </c>
      <c s="29" t="s">
        <v>337</v>
      </c>
      <c s="29" t="s">
        <v>338</v>
      </c>
      <c s="25" t="s">
        <v>47</v>
      </c>
      <c s="30" t="s">
        <v>339</v>
      </c>
      <c s="31" t="s">
        <v>102</v>
      </c>
      <c s="32">
        <v>35</v>
      </c>
      <c s="33">
        <v>0</v>
      </c>
      <c s="33">
        <f>ROUND(ROUND(H123,2)*ROUND(G123,3),2)</f>
      </c>
      <c r="O123">
        <f>(I123*21)/100</f>
      </c>
      <c t="s">
        <v>23</v>
      </c>
    </row>
    <row r="124" spans="1:5" ht="12.75">
      <c r="A124" s="34" t="s">
        <v>50</v>
      </c>
      <c r="E124" s="35" t="s">
        <v>340</v>
      </c>
    </row>
    <row r="125" spans="1:5" ht="25.5">
      <c r="A125" s="36" t="s">
        <v>52</v>
      </c>
      <c r="E125" s="37" t="s">
        <v>341</v>
      </c>
    </row>
    <row r="126" spans="1:5" ht="12.75">
      <c r="A126" t="s">
        <v>53</v>
      </c>
      <c r="E126" s="35" t="s">
        <v>342</v>
      </c>
    </row>
    <row r="127" spans="1:16" ht="12.75">
      <c r="A127" s="25" t="s">
        <v>45</v>
      </c>
      <c s="29" t="s">
        <v>343</v>
      </c>
      <c s="29" t="s">
        <v>344</v>
      </c>
      <c s="25" t="s">
        <v>47</v>
      </c>
      <c s="30" t="s">
        <v>345</v>
      </c>
      <c s="31" t="s">
        <v>102</v>
      </c>
      <c s="32">
        <v>19</v>
      </c>
      <c s="33">
        <v>0</v>
      </c>
      <c s="33">
        <f>ROUND(ROUND(H127,2)*ROUND(G127,3),2)</f>
      </c>
      <c r="O127">
        <f>(I127*21)/100</f>
      </c>
      <c t="s">
        <v>23</v>
      </c>
    </row>
    <row r="128" spans="1:5" ht="25.5">
      <c r="A128" s="34" t="s">
        <v>50</v>
      </c>
      <c r="E128" s="35" t="s">
        <v>346</v>
      </c>
    </row>
    <row r="129" spans="1:5" ht="63.75">
      <c r="A129" s="36" t="s">
        <v>52</v>
      </c>
      <c r="E129" s="37" t="s">
        <v>347</v>
      </c>
    </row>
    <row r="130" spans="1:5" ht="25.5">
      <c r="A130" t="s">
        <v>53</v>
      </c>
      <c r="E130" s="35" t="s">
        <v>348</v>
      </c>
    </row>
    <row r="131" spans="1:16" ht="12.75">
      <c r="A131" s="25" t="s">
        <v>45</v>
      </c>
      <c s="29" t="s">
        <v>349</v>
      </c>
      <c s="29" t="s">
        <v>350</v>
      </c>
      <c s="25" t="s">
        <v>47</v>
      </c>
      <c s="30" t="s">
        <v>351</v>
      </c>
      <c s="31" t="s">
        <v>102</v>
      </c>
      <c s="32">
        <v>35</v>
      </c>
      <c s="33">
        <v>0</v>
      </c>
      <c s="33">
        <f>ROUND(ROUND(H131,2)*ROUND(G131,3),2)</f>
      </c>
      <c r="O131">
        <f>(I131*21)/100</f>
      </c>
      <c t="s">
        <v>23</v>
      </c>
    </row>
    <row r="132" spans="1:5" ht="25.5">
      <c r="A132" s="34" t="s">
        <v>50</v>
      </c>
      <c r="E132" s="35" t="s">
        <v>352</v>
      </c>
    </row>
    <row r="133" spans="1:5" ht="63.75">
      <c r="A133" s="36" t="s">
        <v>52</v>
      </c>
      <c r="E133" s="37" t="s">
        <v>353</v>
      </c>
    </row>
    <row r="134" spans="1:5" ht="25.5">
      <c r="A134" t="s">
        <v>53</v>
      </c>
      <c r="E134" s="35" t="s">
        <v>348</v>
      </c>
    </row>
    <row r="135" spans="1:18" ht="12.75" customHeight="1">
      <c r="A135" s="6" t="s">
        <v>43</v>
      </c>
      <c s="6"/>
      <c s="42" t="s">
        <v>40</v>
      </c>
      <c s="6"/>
      <c s="27" t="s">
        <v>212</v>
      </c>
      <c s="6"/>
      <c s="6"/>
      <c s="6"/>
      <c s="43">
        <f>0+Q135</f>
      </c>
      <c r="O135">
        <f>0+R135</f>
      </c>
      <c r="Q135">
        <f>0+I136+I140+I144+I148+I152+I156+I160+I164+I168</f>
      </c>
      <c>
        <f>0+O136+O140+O144+O148+O152+O156+O160+O164+O168</f>
      </c>
    </row>
    <row r="136" spans="1:16" ht="25.5">
      <c r="A136" s="25" t="s">
        <v>45</v>
      </c>
      <c s="29" t="s">
        <v>354</v>
      </c>
      <c s="29" t="s">
        <v>355</v>
      </c>
      <c s="25" t="s">
        <v>47</v>
      </c>
      <c s="30" t="s">
        <v>356</v>
      </c>
      <c s="31" t="s">
        <v>151</v>
      </c>
      <c s="32">
        <v>117.3</v>
      </c>
      <c s="33">
        <v>0</v>
      </c>
      <c s="33">
        <f>ROUND(ROUND(H136,2)*ROUND(G136,3),2)</f>
      </c>
      <c r="O136">
        <f>(I136*21)/100</f>
      </c>
      <c t="s">
        <v>23</v>
      </c>
    </row>
    <row r="137" spans="1:5" ht="12.75">
      <c r="A137" s="34" t="s">
        <v>50</v>
      </c>
      <c r="E137" s="35" t="s">
        <v>47</v>
      </c>
    </row>
    <row r="138" spans="1:5" ht="127.5">
      <c r="A138" s="36" t="s">
        <v>52</v>
      </c>
      <c r="E138" s="37" t="s">
        <v>357</v>
      </c>
    </row>
    <row r="139" spans="1:5" ht="12.75">
      <c r="A139" t="s">
        <v>53</v>
      </c>
      <c r="E139" s="35" t="s">
        <v>358</v>
      </c>
    </row>
    <row r="140" spans="1:16" ht="12.75">
      <c r="A140" s="25" t="s">
        <v>45</v>
      </c>
      <c s="29" t="s">
        <v>359</v>
      </c>
      <c s="29" t="s">
        <v>360</v>
      </c>
      <c s="25" t="s">
        <v>47</v>
      </c>
      <c s="30" t="s">
        <v>361</v>
      </c>
      <c s="31" t="s">
        <v>186</v>
      </c>
      <c s="32">
        <v>274.8</v>
      </c>
      <c s="33">
        <v>0</v>
      </c>
      <c s="33">
        <f>ROUND(ROUND(H140,2)*ROUND(G140,3),2)</f>
      </c>
      <c r="O140">
        <f>(I140*21)/100</f>
      </c>
      <c t="s">
        <v>23</v>
      </c>
    </row>
    <row r="141" spans="1:5" ht="12.75">
      <c r="A141" s="34" t="s">
        <v>50</v>
      </c>
      <c r="E141" s="35" t="s">
        <v>362</v>
      </c>
    </row>
    <row r="142" spans="1:5" ht="242.25">
      <c r="A142" s="36" t="s">
        <v>52</v>
      </c>
      <c r="E142" s="37" t="s">
        <v>363</v>
      </c>
    </row>
    <row r="143" spans="1:5" ht="51">
      <c r="A143" t="s">
        <v>53</v>
      </c>
      <c r="E143" s="35" t="s">
        <v>364</v>
      </c>
    </row>
    <row r="144" spans="1:16" ht="25.5">
      <c r="A144" s="25" t="s">
        <v>45</v>
      </c>
      <c s="29" t="s">
        <v>365</v>
      </c>
      <c s="29" t="s">
        <v>360</v>
      </c>
      <c s="25" t="s">
        <v>23</v>
      </c>
      <c s="30" t="s">
        <v>366</v>
      </c>
      <c s="31" t="s">
        <v>186</v>
      </c>
      <c s="32">
        <v>20.4</v>
      </c>
      <c s="33">
        <v>0</v>
      </c>
      <c s="33">
        <f>ROUND(ROUND(H144,2)*ROUND(G144,3),2)</f>
      </c>
      <c r="O144">
        <f>(I144*21)/100</f>
      </c>
      <c t="s">
        <v>23</v>
      </c>
    </row>
    <row r="145" spans="1:5" ht="25.5">
      <c r="A145" s="34" t="s">
        <v>50</v>
      </c>
      <c r="E145" s="35" t="s">
        <v>367</v>
      </c>
    </row>
    <row r="146" spans="1:5" ht="63.75">
      <c r="A146" s="36" t="s">
        <v>52</v>
      </c>
      <c r="E146" s="37" t="s">
        <v>368</v>
      </c>
    </row>
    <row r="147" spans="1:5" ht="51">
      <c r="A147" t="s">
        <v>53</v>
      </c>
      <c r="E147" s="35" t="s">
        <v>364</v>
      </c>
    </row>
    <row r="148" spans="1:16" ht="25.5">
      <c r="A148" s="25" t="s">
        <v>45</v>
      </c>
      <c s="29" t="s">
        <v>369</v>
      </c>
      <c s="29" t="s">
        <v>360</v>
      </c>
      <c s="25" t="s">
        <v>22</v>
      </c>
      <c s="30" t="s">
        <v>370</v>
      </c>
      <c s="31" t="s">
        <v>186</v>
      </c>
      <c s="32">
        <v>10</v>
      </c>
      <c s="33">
        <v>0</v>
      </c>
      <c s="33">
        <f>ROUND(ROUND(H148,2)*ROUND(G148,3),2)</f>
      </c>
      <c r="O148">
        <f>(I148*21)/100</f>
      </c>
      <c t="s">
        <v>23</v>
      </c>
    </row>
    <row r="149" spans="1:5" ht="38.25">
      <c r="A149" s="34" t="s">
        <v>50</v>
      </c>
      <c r="E149" s="35" t="s">
        <v>371</v>
      </c>
    </row>
    <row r="150" spans="1:5" ht="102">
      <c r="A150" s="36" t="s">
        <v>52</v>
      </c>
      <c r="E150" s="37" t="s">
        <v>372</v>
      </c>
    </row>
    <row r="151" spans="1:5" ht="51">
      <c r="A151" t="s">
        <v>53</v>
      </c>
      <c r="E151" s="35" t="s">
        <v>364</v>
      </c>
    </row>
    <row r="152" spans="1:16" ht="12.75">
      <c r="A152" s="25" t="s">
        <v>45</v>
      </c>
      <c s="29" t="s">
        <v>373</v>
      </c>
      <c s="29" t="s">
        <v>374</v>
      </c>
      <c s="25" t="s">
        <v>47</v>
      </c>
      <c s="30" t="s">
        <v>375</v>
      </c>
      <c s="31" t="s">
        <v>186</v>
      </c>
      <c s="32">
        <v>48.8</v>
      </c>
      <c s="33">
        <v>0</v>
      </c>
      <c s="33">
        <f>ROUND(ROUND(H152,2)*ROUND(G152,3),2)</f>
      </c>
      <c r="O152">
        <f>(I152*21)/100</f>
      </c>
      <c t="s">
        <v>23</v>
      </c>
    </row>
    <row r="153" spans="1:5" ht="12.75">
      <c r="A153" s="34" t="s">
        <v>50</v>
      </c>
      <c r="E153" s="35" t="s">
        <v>47</v>
      </c>
    </row>
    <row r="154" spans="1:5" ht="38.25">
      <c r="A154" s="36" t="s">
        <v>52</v>
      </c>
      <c r="E154" s="37" t="s">
        <v>376</v>
      </c>
    </row>
    <row r="155" spans="1:5" ht="51">
      <c r="A155" t="s">
        <v>53</v>
      </c>
      <c r="E155" s="35" t="s">
        <v>377</v>
      </c>
    </row>
    <row r="156" spans="1:16" ht="12.75">
      <c r="A156" s="25" t="s">
        <v>45</v>
      </c>
      <c s="29" t="s">
        <v>378</v>
      </c>
      <c s="29" t="s">
        <v>379</v>
      </c>
      <c s="25" t="s">
        <v>47</v>
      </c>
      <c s="30" t="s">
        <v>380</v>
      </c>
      <c s="31" t="s">
        <v>186</v>
      </c>
      <c s="32">
        <v>9.76</v>
      </c>
      <c s="33">
        <v>0</v>
      </c>
      <c s="33">
        <f>ROUND(ROUND(H156,2)*ROUND(G156,3),2)</f>
      </c>
      <c r="O156">
        <f>(I156*21)/100</f>
      </c>
      <c t="s">
        <v>23</v>
      </c>
    </row>
    <row r="157" spans="1:5" ht="12.75">
      <c r="A157" s="34" t="s">
        <v>50</v>
      </c>
      <c r="E157" s="35" t="s">
        <v>47</v>
      </c>
    </row>
    <row r="158" spans="1:5" ht="38.25">
      <c r="A158" s="36" t="s">
        <v>52</v>
      </c>
      <c r="E158" s="37" t="s">
        <v>381</v>
      </c>
    </row>
    <row r="159" spans="1:5" ht="25.5">
      <c r="A159" t="s">
        <v>53</v>
      </c>
      <c r="E159" s="35" t="s">
        <v>382</v>
      </c>
    </row>
    <row r="160" spans="1:16" ht="12.75">
      <c r="A160" s="25" t="s">
        <v>45</v>
      </c>
      <c s="29" t="s">
        <v>383</v>
      </c>
      <c s="29" t="s">
        <v>384</v>
      </c>
      <c s="25" t="s">
        <v>47</v>
      </c>
      <c s="30" t="s">
        <v>385</v>
      </c>
      <c s="31" t="s">
        <v>186</v>
      </c>
      <c s="32">
        <v>350</v>
      </c>
      <c s="33">
        <v>0</v>
      </c>
      <c s="33">
        <f>ROUND(ROUND(H160,2)*ROUND(G160,3),2)</f>
      </c>
      <c r="O160">
        <f>(I160*21)/100</f>
      </c>
      <c t="s">
        <v>23</v>
      </c>
    </row>
    <row r="161" spans="1:5" ht="12.75">
      <c r="A161" s="34" t="s">
        <v>50</v>
      </c>
      <c r="E161" s="35" t="s">
        <v>386</v>
      </c>
    </row>
    <row r="162" spans="1:5" ht="89.25">
      <c r="A162" s="36" t="s">
        <v>52</v>
      </c>
      <c r="E162" s="37" t="s">
        <v>387</v>
      </c>
    </row>
    <row r="163" spans="1:5" ht="38.25">
      <c r="A163" t="s">
        <v>53</v>
      </c>
      <c r="E163" s="35" t="s">
        <v>388</v>
      </c>
    </row>
    <row r="164" spans="1:16" ht="12.75">
      <c r="A164" s="25" t="s">
        <v>45</v>
      </c>
      <c s="29" t="s">
        <v>389</v>
      </c>
      <c s="29" t="s">
        <v>390</v>
      </c>
      <c s="25" t="s">
        <v>47</v>
      </c>
      <c s="30" t="s">
        <v>391</v>
      </c>
      <c s="31" t="s">
        <v>186</v>
      </c>
      <c s="32">
        <v>275</v>
      </c>
      <c s="33">
        <v>0</v>
      </c>
      <c s="33">
        <f>ROUND(ROUND(H164,2)*ROUND(G164,3),2)</f>
      </c>
      <c r="O164">
        <f>(I164*21)/100</f>
      </c>
      <c t="s">
        <v>23</v>
      </c>
    </row>
    <row r="165" spans="1:5" ht="12.75">
      <c r="A165" s="34" t="s">
        <v>50</v>
      </c>
      <c r="E165" s="35" t="s">
        <v>47</v>
      </c>
    </row>
    <row r="166" spans="1:5" ht="102">
      <c r="A166" s="36" t="s">
        <v>52</v>
      </c>
      <c r="E166" s="37" t="s">
        <v>392</v>
      </c>
    </row>
    <row r="167" spans="1:5" ht="89.25">
      <c r="A167" t="s">
        <v>53</v>
      </c>
      <c r="E167" s="35" t="s">
        <v>393</v>
      </c>
    </row>
    <row r="168" spans="1:16" ht="12.75">
      <c r="A168" s="25" t="s">
        <v>45</v>
      </c>
      <c s="29" t="s">
        <v>394</v>
      </c>
      <c s="29" t="s">
        <v>395</v>
      </c>
      <c s="25" t="s">
        <v>47</v>
      </c>
      <c s="30" t="s">
        <v>396</v>
      </c>
      <c s="31" t="s">
        <v>151</v>
      </c>
      <c s="32">
        <v>12.6</v>
      </c>
      <c s="33">
        <v>0</v>
      </c>
      <c s="33">
        <f>ROUND(ROUND(H168,2)*ROUND(G168,3),2)</f>
      </c>
      <c r="O168">
        <f>(I168*21)/100</f>
      </c>
      <c t="s">
        <v>23</v>
      </c>
    </row>
    <row r="169" spans="1:5" ht="12.75">
      <c r="A169" s="34" t="s">
        <v>50</v>
      </c>
      <c r="E169" s="35" t="s">
        <v>47</v>
      </c>
    </row>
    <row r="170" spans="1:5" ht="38.25">
      <c r="A170" s="36" t="s">
        <v>52</v>
      </c>
      <c r="E170" s="37" t="s">
        <v>397</v>
      </c>
    </row>
    <row r="171" spans="1:5" ht="89.25">
      <c r="A171" t="s">
        <v>53</v>
      </c>
      <c r="E171"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399</v>
      </c>
      <c s="38">
        <f>0+I9</f>
      </c>
      <c r="O3" t="s">
        <v>19</v>
      </c>
      <c t="s">
        <v>23</v>
      </c>
    </row>
    <row r="4" spans="1:16" ht="15" customHeight="1">
      <c r="A4" t="s">
        <v>17</v>
      </c>
      <c s="12" t="s">
        <v>121</v>
      </c>
      <c s="13" t="s">
        <v>155</v>
      </c>
      <c s="1"/>
      <c s="14" t="s">
        <v>156</v>
      </c>
      <c s="1"/>
      <c s="1"/>
      <c s="11"/>
      <c s="11"/>
      <c r="O4" t="s">
        <v>20</v>
      </c>
      <c t="s">
        <v>23</v>
      </c>
    </row>
    <row r="5" spans="1:16" ht="12.75" customHeight="1">
      <c r="A5" t="s">
        <v>124</v>
      </c>
      <c s="16" t="s">
        <v>18</v>
      </c>
      <c s="17" t="s">
        <v>399</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26.75</v>
      </c>
      <c s="33">
        <v>0</v>
      </c>
      <c s="33">
        <f>ROUND(ROUND(H10,2)*ROUND(G10,3),2)</f>
      </c>
      <c r="O10">
        <f>(I10*21)/100</f>
      </c>
      <c t="s">
        <v>23</v>
      </c>
    </row>
    <row r="11" spans="1:5" ht="12.75">
      <c r="A11" s="34" t="s">
        <v>50</v>
      </c>
      <c r="E11" s="35" t="s">
        <v>403</v>
      </c>
    </row>
    <row r="12" spans="1:5" ht="89.25">
      <c r="A12" s="36" t="s">
        <v>52</v>
      </c>
      <c r="E12" s="37" t="s">
        <v>404</v>
      </c>
    </row>
    <row r="13" spans="1:5" ht="306">
      <c r="A13" t="s">
        <v>53</v>
      </c>
      <c r="E13" s="35" t="s">
        <v>405</v>
      </c>
    </row>
    <row r="14" spans="1:16" ht="12.75">
      <c r="A14" s="25" t="s">
        <v>45</v>
      </c>
      <c s="29" t="s">
        <v>23</v>
      </c>
      <c s="29" t="s">
        <v>141</v>
      </c>
      <c s="25" t="s">
        <v>47</v>
      </c>
      <c s="30" t="s">
        <v>406</v>
      </c>
      <c s="31" t="s">
        <v>136</v>
      </c>
      <c s="32">
        <v>26.75</v>
      </c>
      <c s="33">
        <v>0</v>
      </c>
      <c s="33">
        <f>ROUND(ROUND(H14,2)*ROUND(G14,3),2)</f>
      </c>
      <c r="O14">
        <f>(I14*21)/100</f>
      </c>
      <c t="s">
        <v>23</v>
      </c>
    </row>
    <row r="15" spans="1:5" ht="25.5">
      <c r="A15" s="34" t="s">
        <v>50</v>
      </c>
      <c r="E15" s="35" t="s">
        <v>407</v>
      </c>
    </row>
    <row r="16" spans="1:5" ht="76.5">
      <c r="A16" s="36" t="s">
        <v>52</v>
      </c>
      <c r="E16" s="37" t="s">
        <v>408</v>
      </c>
    </row>
    <row r="17" spans="1:5" ht="280.5">
      <c r="A17" t="s">
        <v>53</v>
      </c>
      <c r="E17" s="35" t="s">
        <v>145</v>
      </c>
    </row>
    <row r="18" spans="1:16" ht="12.75">
      <c r="A18" s="25" t="s">
        <v>45</v>
      </c>
      <c s="29" t="s">
        <v>22</v>
      </c>
      <c s="29" t="s">
        <v>409</v>
      </c>
      <c s="25" t="s">
        <v>47</v>
      </c>
      <c s="30" t="s">
        <v>410</v>
      </c>
      <c s="31" t="s">
        <v>151</v>
      </c>
      <c s="32">
        <v>267.5</v>
      </c>
      <c s="33">
        <v>0</v>
      </c>
      <c s="33">
        <f>ROUND(ROUND(H18,2)*ROUND(G18,3),2)</f>
      </c>
      <c r="O18">
        <f>(I18*21)/100</f>
      </c>
      <c t="s">
        <v>23</v>
      </c>
    </row>
    <row r="19" spans="1:5" ht="12.75">
      <c r="A19" s="34" t="s">
        <v>50</v>
      </c>
      <c r="E19" s="35" t="s">
        <v>47</v>
      </c>
    </row>
    <row r="20" spans="1:5" ht="51">
      <c r="A20" s="36" t="s">
        <v>52</v>
      </c>
      <c r="E20" s="37" t="s">
        <v>411</v>
      </c>
    </row>
    <row r="21" spans="1:5" ht="38.25">
      <c r="A21" t="s">
        <v>53</v>
      </c>
      <c r="E21" s="35" t="s">
        <v>412</v>
      </c>
    </row>
    <row r="22" spans="1:16" ht="12.75">
      <c r="A22" s="25" t="s">
        <v>45</v>
      </c>
      <c s="29" t="s">
        <v>33</v>
      </c>
      <c s="29" t="s">
        <v>413</v>
      </c>
      <c s="25" t="s">
        <v>47</v>
      </c>
      <c s="30" t="s">
        <v>414</v>
      </c>
      <c s="31" t="s">
        <v>151</v>
      </c>
      <c s="32">
        <v>267.5</v>
      </c>
      <c s="33">
        <v>0</v>
      </c>
      <c s="33">
        <f>ROUND(ROUND(H22,2)*ROUND(G22,3),2)</f>
      </c>
      <c r="O22">
        <f>(I22*21)/100</f>
      </c>
      <c t="s">
        <v>23</v>
      </c>
    </row>
    <row r="23" spans="1:5" ht="12.75">
      <c r="A23" s="34" t="s">
        <v>50</v>
      </c>
      <c r="E23" s="35" t="s">
        <v>415</v>
      </c>
    </row>
    <row r="24" spans="1:5" ht="51">
      <c r="A24" s="36" t="s">
        <v>52</v>
      </c>
      <c r="E24" s="37" t="s">
        <v>411</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0+O9+O22+O31</f>
      </c>
      <c t="s">
        <v>22</v>
      </c>
    </row>
    <row r="3" spans="1:16" ht="15" customHeight="1">
      <c r="A3" t="s">
        <v>12</v>
      </c>
      <c s="12" t="s">
        <v>14</v>
      </c>
      <c s="13" t="s">
        <v>15</v>
      </c>
      <c s="1"/>
      <c s="14" t="s">
        <v>16</v>
      </c>
      <c s="1"/>
      <c s="9"/>
      <c s="8" t="s">
        <v>417</v>
      </c>
      <c s="38">
        <f>0+I9+I22+I31</f>
      </c>
      <c r="O3" t="s">
        <v>19</v>
      </c>
      <c t="s">
        <v>23</v>
      </c>
    </row>
    <row r="4" spans="1:16" ht="15" customHeight="1">
      <c r="A4" t="s">
        <v>17</v>
      </c>
      <c s="12" t="s">
        <v>121</v>
      </c>
      <c s="13" t="s">
        <v>155</v>
      </c>
      <c s="1"/>
      <c s="14" t="s">
        <v>156</v>
      </c>
      <c s="1"/>
      <c s="1"/>
      <c s="11"/>
      <c s="11"/>
      <c r="O4" t="s">
        <v>20</v>
      </c>
      <c t="s">
        <v>23</v>
      </c>
    </row>
    <row r="5" spans="1:16" ht="12.75" customHeight="1">
      <c r="A5" t="s">
        <v>124</v>
      </c>
      <c s="16" t="s">
        <v>18</v>
      </c>
      <c s="17" t="s">
        <v>417</v>
      </c>
      <c s="6"/>
      <c s="18" t="s">
        <v>418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f>
      </c>
      <c>
        <f>0+O10+O14+O18</f>
      </c>
    </row>
    <row r="10" spans="1:16" ht="12.75">
      <c r="A10" s="25" t="s">
        <v>45</v>
      </c>
      <c s="29" t="s">
        <v>29</v>
      </c>
      <c s="29" t="s">
        <v>419</v>
      </c>
      <c s="25" t="s">
        <v>420</v>
      </c>
      <c s="30" t="s">
        <v>421</v>
      </c>
      <c s="31" t="s">
        <v>136</v>
      </c>
      <c s="32">
        <v>144.375</v>
      </c>
      <c s="33">
        <v>0</v>
      </c>
      <c s="33">
        <f>ROUND(ROUND(H10,2)*ROUND(G10,3),2)</f>
      </c>
      <c r="O10">
        <f>(I10*21)/100</f>
      </c>
      <c t="s">
        <v>23</v>
      </c>
    </row>
    <row r="11" spans="1:5" ht="12.75">
      <c r="A11" s="34" t="s">
        <v>50</v>
      </c>
      <c r="E11" s="35" t="s">
        <v>422</v>
      </c>
    </row>
    <row r="12" spans="1:5" ht="38.25">
      <c r="A12" s="36" t="s">
        <v>52</v>
      </c>
      <c r="E12" s="37" t="s">
        <v>423</v>
      </c>
    </row>
    <row r="13" spans="1:5" ht="293.25">
      <c r="A13" t="s">
        <v>53</v>
      </c>
      <c r="E13" s="35" t="s">
        <v>424</v>
      </c>
    </row>
    <row r="14" spans="1:16" ht="12.75">
      <c r="A14" s="25" t="s">
        <v>45</v>
      </c>
      <c s="29" t="s">
        <v>23</v>
      </c>
      <c s="29" t="s">
        <v>425</v>
      </c>
      <c s="25" t="s">
        <v>47</v>
      </c>
      <c s="30" t="s">
        <v>426</v>
      </c>
      <c s="31" t="s">
        <v>136</v>
      </c>
      <c s="32">
        <v>86.625</v>
      </c>
      <c s="33">
        <v>0</v>
      </c>
      <c s="33">
        <f>ROUND(ROUND(H14,2)*ROUND(G14,3),2)</f>
      </c>
      <c r="O14">
        <f>(I14*21)/100</f>
      </c>
      <c t="s">
        <v>23</v>
      </c>
    </row>
    <row r="15" spans="1:5" ht="12.75">
      <c r="A15" s="34" t="s">
        <v>50</v>
      </c>
      <c r="E15" s="35" t="s">
        <v>47</v>
      </c>
    </row>
    <row r="16" spans="1:5" ht="12.75">
      <c r="A16" s="36" t="s">
        <v>52</v>
      </c>
      <c r="E16" s="37" t="s">
        <v>427</v>
      </c>
    </row>
    <row r="17" spans="1:5" ht="229.5">
      <c r="A17" t="s">
        <v>53</v>
      </c>
      <c r="E17" s="35" t="s">
        <v>243</v>
      </c>
    </row>
    <row r="18" spans="1:16" ht="12.75">
      <c r="A18" s="25" t="s">
        <v>45</v>
      </c>
      <c s="29" t="s">
        <v>22</v>
      </c>
      <c s="29" t="s">
        <v>244</v>
      </c>
      <c s="25" t="s">
        <v>47</v>
      </c>
      <c s="30" t="s">
        <v>245</v>
      </c>
      <c s="31" t="s">
        <v>136</v>
      </c>
      <c s="32">
        <v>54.641</v>
      </c>
      <c s="33">
        <v>0</v>
      </c>
      <c s="33">
        <f>ROUND(ROUND(H18,2)*ROUND(G18,3),2)</f>
      </c>
      <c r="O18">
        <f>(I18*21)/100</f>
      </c>
      <c t="s">
        <v>23</v>
      </c>
    </row>
    <row r="19" spans="1:5" ht="12.75">
      <c r="A19" s="34" t="s">
        <v>50</v>
      </c>
      <c r="E19" s="35" t="s">
        <v>47</v>
      </c>
    </row>
    <row r="20" spans="1:5" ht="76.5">
      <c r="A20" s="36" t="s">
        <v>52</v>
      </c>
      <c r="E20" s="37" t="s">
        <v>428</v>
      </c>
    </row>
    <row r="21" spans="1:5" ht="293.25">
      <c r="A21" t="s">
        <v>53</v>
      </c>
      <c r="E21" s="35" t="s">
        <v>248</v>
      </c>
    </row>
    <row r="22" spans="1:18" ht="12.75" customHeight="1">
      <c r="A22" s="6" t="s">
        <v>43</v>
      </c>
      <c s="6"/>
      <c s="42" t="s">
        <v>76</v>
      </c>
      <c s="6"/>
      <c s="27" t="s">
        <v>429</v>
      </c>
      <c s="6"/>
      <c s="6"/>
      <c s="6"/>
      <c s="43">
        <f>0+Q22</f>
      </c>
      <c r="O22">
        <f>0+R22</f>
      </c>
      <c r="Q22">
        <f>0+I23+I27</f>
      </c>
      <c>
        <f>0+O23+O27</f>
      </c>
    </row>
    <row r="23" spans="1:16" ht="12.75">
      <c r="A23" s="25" t="s">
        <v>45</v>
      </c>
      <c s="29" t="s">
        <v>33</v>
      </c>
      <c s="29" t="s">
        <v>430</v>
      </c>
      <c s="25" t="s">
        <v>431</v>
      </c>
      <c s="30" t="s">
        <v>432</v>
      </c>
      <c s="31" t="s">
        <v>102</v>
      </c>
      <c s="32">
        <v>6</v>
      </c>
      <c s="33">
        <v>0</v>
      </c>
      <c s="33">
        <f>ROUND(ROUND(H23,2)*ROUND(G23,3),2)</f>
      </c>
      <c r="O23">
        <f>(I23*21)/100</f>
      </c>
      <c t="s">
        <v>23</v>
      </c>
    </row>
    <row r="24" spans="1:5" ht="12.75">
      <c r="A24" s="34" t="s">
        <v>50</v>
      </c>
      <c r="E24" s="35" t="s">
        <v>433</v>
      </c>
    </row>
    <row r="25" spans="1:5" ht="25.5">
      <c r="A25" s="36" t="s">
        <v>52</v>
      </c>
      <c r="E25" s="37" t="s">
        <v>434</v>
      </c>
    </row>
    <row r="26" spans="1:5" ht="267.75">
      <c r="A26" t="s">
        <v>53</v>
      </c>
      <c r="E26" s="35" t="s">
        <v>435</v>
      </c>
    </row>
    <row r="27" spans="1:16" ht="12.75">
      <c r="A27" s="25" t="s">
        <v>45</v>
      </c>
      <c s="29" t="s">
        <v>35</v>
      </c>
      <c s="29" t="s">
        <v>436</v>
      </c>
      <c s="25" t="s">
        <v>431</v>
      </c>
      <c s="30" t="s">
        <v>437</v>
      </c>
      <c s="31" t="s">
        <v>102</v>
      </c>
      <c s="32">
        <v>2</v>
      </c>
      <c s="33">
        <v>0</v>
      </c>
      <c s="33">
        <f>ROUND(ROUND(H27,2)*ROUND(G27,3),2)</f>
      </c>
      <c r="O27">
        <f>(I27*21)/100</f>
      </c>
      <c t="s">
        <v>23</v>
      </c>
    </row>
    <row r="28" spans="1:5" ht="12.75">
      <c r="A28" s="34" t="s">
        <v>50</v>
      </c>
      <c r="E28" s="35" t="s">
        <v>433</v>
      </c>
    </row>
    <row r="29" spans="1:5" ht="25.5">
      <c r="A29" s="36" t="s">
        <v>52</v>
      </c>
      <c r="E29" s="37" t="s">
        <v>438</v>
      </c>
    </row>
    <row r="30" spans="1:5" ht="280.5">
      <c r="A30" t="s">
        <v>53</v>
      </c>
      <c r="E30" s="35" t="s">
        <v>439</v>
      </c>
    </row>
    <row r="31" spans="1:18" ht="12.75" customHeight="1">
      <c r="A31" s="6" t="s">
        <v>43</v>
      </c>
      <c s="6"/>
      <c s="42" t="s">
        <v>80</v>
      </c>
      <c s="6"/>
      <c s="27" t="s">
        <v>315</v>
      </c>
      <c s="6"/>
      <c s="6"/>
      <c s="6"/>
      <c s="43">
        <f>0+Q31</f>
      </c>
      <c r="O31">
        <f>0+R31</f>
      </c>
      <c r="Q31">
        <f>0+I32+I36+I40</f>
      </c>
      <c>
        <f>0+O32+O36+O40</f>
      </c>
    </row>
    <row r="32" spans="1:16" ht="12.75">
      <c r="A32" s="25" t="s">
        <v>45</v>
      </c>
      <c s="29" t="s">
        <v>37</v>
      </c>
      <c s="29" t="s">
        <v>440</v>
      </c>
      <c s="25" t="s">
        <v>47</v>
      </c>
      <c s="30" t="s">
        <v>441</v>
      </c>
      <c s="31" t="s">
        <v>186</v>
      </c>
      <c s="32">
        <v>2475</v>
      </c>
      <c s="33">
        <v>0</v>
      </c>
      <c s="33">
        <f>ROUND(ROUND(H32,2)*ROUND(G32,3),2)</f>
      </c>
      <c r="O32">
        <f>(I32*21)/100</f>
      </c>
      <c t="s">
        <v>23</v>
      </c>
    </row>
    <row r="33" spans="1:5" ht="12.75">
      <c r="A33" s="34" t="s">
        <v>50</v>
      </c>
      <c r="E33" s="35" t="s">
        <v>47</v>
      </c>
    </row>
    <row r="34" spans="1:5" ht="38.25">
      <c r="A34" s="36" t="s">
        <v>52</v>
      </c>
      <c r="E34" s="37" t="s">
        <v>442</v>
      </c>
    </row>
    <row r="35" spans="1:5" ht="242.25">
      <c r="A35" t="s">
        <v>53</v>
      </c>
      <c r="E35" s="35" t="s">
        <v>443</v>
      </c>
    </row>
    <row r="36" spans="1:16" ht="12.75">
      <c r="A36" s="25" t="s">
        <v>45</v>
      </c>
      <c s="29" t="s">
        <v>76</v>
      </c>
      <c s="29" t="s">
        <v>444</v>
      </c>
      <c s="25" t="s">
        <v>47</v>
      </c>
      <c s="30" t="s">
        <v>445</v>
      </c>
      <c s="31" t="s">
        <v>186</v>
      </c>
      <c s="32">
        <v>825</v>
      </c>
      <c s="33">
        <v>0</v>
      </c>
      <c s="33">
        <f>ROUND(ROUND(H36,2)*ROUND(G36,3),2)</f>
      </c>
      <c r="O36">
        <f>(I36*21)/100</f>
      </c>
      <c t="s">
        <v>23</v>
      </c>
    </row>
    <row r="37" spans="1:5" ht="12.75">
      <c r="A37" s="34" t="s">
        <v>50</v>
      </c>
      <c r="E37" s="35" t="s">
        <v>47</v>
      </c>
    </row>
    <row r="38" spans="1:5" ht="25.5">
      <c r="A38" s="36" t="s">
        <v>52</v>
      </c>
      <c r="E38" s="37" t="s">
        <v>446</v>
      </c>
    </row>
    <row r="39" spans="1:5" ht="242.25">
      <c r="A39" t="s">
        <v>53</v>
      </c>
      <c r="E39" s="35" t="s">
        <v>443</v>
      </c>
    </row>
    <row r="40" spans="1:16" ht="12.75">
      <c r="A40" s="25" t="s">
        <v>45</v>
      </c>
      <c s="29" t="s">
        <v>80</v>
      </c>
      <c s="29" t="s">
        <v>447</v>
      </c>
      <c s="25" t="s">
        <v>47</v>
      </c>
      <c s="30" t="s">
        <v>448</v>
      </c>
      <c s="31" t="s">
        <v>186</v>
      </c>
      <c s="32">
        <v>825</v>
      </c>
      <c s="33">
        <v>0</v>
      </c>
      <c s="33">
        <f>ROUND(ROUND(H40,2)*ROUND(G40,3),2)</f>
      </c>
      <c r="O40">
        <f>(I40*21)/100</f>
      </c>
      <c t="s">
        <v>23</v>
      </c>
    </row>
    <row r="41" spans="1:5" ht="12.75">
      <c r="A41" s="34" t="s">
        <v>50</v>
      </c>
      <c r="E41" s="35" t="s">
        <v>449</v>
      </c>
    </row>
    <row r="42" spans="1:5" ht="25.5">
      <c r="A42" s="36" t="s">
        <v>52</v>
      </c>
      <c r="E42" s="37" t="s">
        <v>450</v>
      </c>
    </row>
    <row r="43" spans="1:5" ht="38.25">
      <c r="A43" t="s">
        <v>53</v>
      </c>
      <c r="E43" s="35" t="s">
        <v>451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P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0+O9+O10+O11</f>
      </c>
      <c t="s">
        <v>22</v>
      </c>
    </row>
    <row r="3" spans="1:16" ht="15" customHeight="1">
      <c r="A3" t="s">
        <v>12</v>
      </c>
      <c s="12" t="s">
        <v>14</v>
      </c>
      <c s="13" t="s">
        <v>15</v>
      </c>
      <c s="1"/>
      <c s="14" t="s">
        <v>16</v>
      </c>
      <c s="1"/>
      <c s="9"/>
      <c s="8" t="s">
        <v>454</v>
      </c>
      <c s="38">
        <f>0+I9+I10+I11</f>
      </c>
      <c r="O3" t="s">
        <v>19</v>
      </c>
      <c t="s">
        <v>23</v>
      </c>
    </row>
    <row r="4" spans="1:16" ht="15" customHeight="1">
      <c r="A4" t="s">
        <v>17</v>
      </c>
      <c s="12" t="s">
        <v>121</v>
      </c>
      <c s="13" t="s">
        <v>452</v>
      </c>
      <c s="1"/>
      <c s="14" t="s">
        <v>453</v>
      </c>
      <c s="1"/>
      <c s="1"/>
      <c s="11"/>
      <c s="11"/>
      <c r="O4" t="s">
        <v>20</v>
      </c>
      <c t="s">
        <v>23</v>
      </c>
    </row>
    <row r="5" spans="1:16" ht="12.75" customHeight="1">
      <c r="A5" t="s">
        <v>124</v>
      </c>
      <c s="16" t="s">
        <v>18</v>
      </c>
      <c s="17" t="s">
        <v>454</v>
      </c>
      <c s="6"/>
      <c s="18" t="s">
        <v>455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5" ht="12.75" customHeight="1">
      <c r="A9" s="11" t="s">
        <v>43</v>
      </c>
      <c s="11"/>
      <c s="22" t="s">
        <v>27</v>
      </c>
      <c s="11"/>
      <c s="24" t="s">
        <v>44</v>
      </c>
      <c s="11"/>
      <c s="11"/>
      <c s="11"/>
      <c s="23">
        <f>0</f>
      </c>
      <c r="O9">
        <f>0</f>
      </c>
    </row>
    <row r="10" spans="1:15" ht="12.75" customHeight="1">
      <c r="A10" s="1" t="s">
        <v>43</v>
      </c>
      <c s="1"/>
      <c s="4" t="s">
        <v>29</v>
      </c>
      <c s="1"/>
      <c s="44" t="s">
        <v>133</v>
      </c>
      <c s="1"/>
      <c s="1"/>
      <c s="1"/>
      <c s="41">
        <f>0</f>
      </c>
      <c r="O10">
        <f>0</f>
      </c>
    </row>
    <row r="11" spans="1:15" ht="12.75" customHeight="1">
      <c r="A11" s="1" t="s">
        <v>43</v>
      </c>
      <c s="1"/>
      <c s="4" t="s">
        <v>40</v>
      </c>
      <c s="1"/>
      <c s="44" t="s">
        <v>212</v>
      </c>
      <c s="1"/>
      <c s="1"/>
      <c s="1"/>
      <c s="41">
        <f>0</f>
      </c>
      <c r="O11">
        <f>0</f>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456</v>
      </c>
      <c s="38">
        <f>0+I10</f>
      </c>
      <c r="O3" t="s">
        <v>19</v>
      </c>
      <c t="s">
        <v>23</v>
      </c>
    </row>
    <row r="4" spans="1:16" ht="15" customHeight="1">
      <c r="A4" t="s">
        <v>17</v>
      </c>
      <c s="12" t="s">
        <v>121</v>
      </c>
      <c s="13" t="s">
        <v>452</v>
      </c>
      <c s="1"/>
      <c s="14" t="s">
        <v>453</v>
      </c>
      <c s="1"/>
      <c s="1"/>
      <c s="11"/>
      <c s="11"/>
      <c r="O4" t="s">
        <v>20</v>
      </c>
      <c t="s">
        <v>23</v>
      </c>
    </row>
    <row r="5" spans="1:16" ht="12.75" customHeight="1">
      <c r="A5" t="s">
        <v>124</v>
      </c>
      <c s="12" t="s">
        <v>121</v>
      </c>
      <c s="13" t="s">
        <v>456</v>
      </c>
      <c s="1"/>
      <c s="14" t="s">
        <v>457</v>
      </c>
      <c s="1"/>
      <c s="1"/>
      <c s="1"/>
      <c s="1"/>
      <c r="O5" t="s">
        <v>21</v>
      </c>
      <c t="s">
        <v>23</v>
      </c>
    </row>
    <row r="6" spans="1:9" ht="12.75" customHeight="1">
      <c r="A6" t="s">
        <v>229</v>
      </c>
      <c s="16" t="s">
        <v>18</v>
      </c>
      <c s="17" t="s">
        <v>456</v>
      </c>
      <c s="6"/>
      <c s="18" t="s">
        <v>458</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f>
      </c>
      <c>
        <f>0+O11</f>
      </c>
    </row>
    <row r="11" spans="1:16" ht="12.75">
      <c r="A11" s="25" t="s">
        <v>45</v>
      </c>
      <c s="29" t="s">
        <v>29</v>
      </c>
      <c s="29" t="s">
        <v>459</v>
      </c>
      <c s="25" t="s">
        <v>47</v>
      </c>
      <c s="30" t="s">
        <v>460</v>
      </c>
      <c s="31" t="s">
        <v>151</v>
      </c>
      <c s="32">
        <v>240</v>
      </c>
      <c s="33">
        <v>0</v>
      </c>
      <c s="33">
        <f>ROUND(ROUND(H11,2)*ROUND(G11,3),2)</f>
      </c>
      <c r="O11">
        <f>(I11*21)/100</f>
      </c>
      <c t="s">
        <v>23</v>
      </c>
    </row>
    <row r="12" spans="1:5" ht="12.75">
      <c r="A12" s="34" t="s">
        <v>50</v>
      </c>
      <c r="E12" s="35" t="s">
        <v>47</v>
      </c>
    </row>
    <row r="13" spans="1:5" ht="140.25">
      <c r="A13" s="36" t="s">
        <v>52</v>
      </c>
      <c r="E13" s="37" t="s">
        <v>461</v>
      </c>
    </row>
    <row r="14" spans="1:5" ht="89.25">
      <c r="A14" t="s">
        <v>53</v>
      </c>
      <c r="E14" s="35" t="s">
        <v>462</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